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kyoung/Box/_GTO INTERNAL/FY17 - GeoVision Study/_Soft Costs/Barriers Costs/"/>
    </mc:Choice>
  </mc:AlternateContent>
  <xr:revisionPtr revIDLastSave="0" documentId="13_ncr:1_{57A5C968-2F2A-7C48-AE31-DD67D4D68ADF}" xr6:coauthVersionLast="45" xr6:coauthVersionMax="45" xr10:uidLastSave="{00000000-0000-0000-0000-000000000000}"/>
  <bookViews>
    <workbookView xWindow="0" yWindow="460" windowWidth="25600" windowHeight="15460" tabRatio="500" xr2:uid="{00000000-000D-0000-FFFF-FFFF00000000}"/>
  </bookViews>
  <sheets>
    <sheet name="Test Case" sheetId="4" r:id="rId1"/>
    <sheet name="Cost Data" sheetId="1" r:id="rId2"/>
    <sheet name="Grade Descriptions" sheetId="5" r:id="rId3"/>
  </sheets>
  <definedNames>
    <definedName name="_xlnm._FilterDatabase" localSheetId="1" hidden="1">'Cost Data'!$C$1:$M$302</definedName>
    <definedName name="_xlnm._FilterDatabase" localSheetId="2" hidden="1">'Grade Descriptions'!$B$3:$H$93</definedName>
    <definedName name="_xlnm.Print_Area" localSheetId="0">'Test Case'!$A$1:$I$87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7" i="1" l="1"/>
  <c r="G2" i="1"/>
  <c r="G3" i="1"/>
  <c r="G4" i="1"/>
  <c r="G5" i="1"/>
  <c r="K2" i="1"/>
  <c r="K3" i="1"/>
  <c r="K4" i="1"/>
  <c r="K5" i="1"/>
  <c r="G6" i="1"/>
  <c r="K6" i="1"/>
  <c r="G7" i="1"/>
  <c r="K7" i="1"/>
  <c r="G8" i="1"/>
  <c r="K8" i="1"/>
  <c r="G9" i="1"/>
  <c r="K9" i="1"/>
  <c r="G10" i="1"/>
  <c r="K10" i="1"/>
  <c r="G11" i="1"/>
  <c r="K11" i="1"/>
  <c r="G12" i="1"/>
  <c r="K12" i="1"/>
  <c r="G13" i="1"/>
  <c r="K13" i="1"/>
  <c r="G14" i="1"/>
  <c r="K14" i="1"/>
  <c r="G15" i="1"/>
  <c r="K15" i="1"/>
  <c r="G16" i="1"/>
  <c r="K16" i="1"/>
  <c r="G17" i="1"/>
  <c r="K17" i="1"/>
  <c r="G18" i="1"/>
  <c r="K18" i="1"/>
  <c r="G19" i="1"/>
  <c r="K19" i="1"/>
  <c r="G20" i="1"/>
  <c r="K20" i="1"/>
  <c r="G21" i="1"/>
  <c r="K21" i="1"/>
  <c r="G22" i="1"/>
  <c r="K22" i="1"/>
  <c r="G23" i="1"/>
  <c r="K23" i="1"/>
  <c r="G24" i="1"/>
  <c r="K24" i="1"/>
  <c r="G25" i="1"/>
  <c r="K25" i="1"/>
  <c r="G26" i="1"/>
  <c r="K26" i="1"/>
  <c r="G27" i="1"/>
  <c r="K27" i="1"/>
  <c r="G28" i="1"/>
  <c r="K28" i="1"/>
  <c r="G29" i="1"/>
  <c r="K29" i="1"/>
  <c r="G30" i="1"/>
  <c r="G31" i="1"/>
  <c r="K31" i="1"/>
  <c r="G32" i="1"/>
  <c r="K32" i="1"/>
  <c r="G33" i="1"/>
  <c r="K33" i="1"/>
  <c r="G34" i="1"/>
  <c r="K34" i="1"/>
  <c r="G35" i="1"/>
  <c r="K35" i="1"/>
  <c r="G36" i="1"/>
  <c r="K36" i="1"/>
  <c r="G37" i="1"/>
  <c r="K37" i="1"/>
  <c r="G38" i="1"/>
  <c r="K38" i="1"/>
  <c r="G39" i="1"/>
  <c r="K39" i="1"/>
  <c r="G40" i="1"/>
  <c r="K40" i="1"/>
  <c r="G41" i="1"/>
  <c r="K41" i="1"/>
  <c r="G42" i="1"/>
  <c r="K42" i="1"/>
  <c r="G43" i="1"/>
  <c r="K43" i="1"/>
  <c r="G44" i="1"/>
  <c r="K44" i="1"/>
  <c r="G45" i="1"/>
  <c r="K45" i="1"/>
  <c r="G46" i="1"/>
  <c r="K46" i="1"/>
  <c r="G47" i="1"/>
  <c r="K47" i="1"/>
  <c r="G48" i="1"/>
  <c r="K48" i="1"/>
  <c r="G49" i="1"/>
  <c r="K49" i="1"/>
  <c r="G50" i="1"/>
  <c r="K50" i="1"/>
  <c r="G51" i="1"/>
  <c r="K51" i="1"/>
  <c r="G52" i="1"/>
  <c r="K52" i="1"/>
  <c r="G53" i="1"/>
  <c r="K53" i="1"/>
  <c r="G54" i="1"/>
  <c r="K54" i="1"/>
  <c r="G55" i="1"/>
  <c r="K55" i="1"/>
  <c r="G56" i="1"/>
  <c r="K56" i="1"/>
  <c r="G57" i="1"/>
  <c r="K57" i="1"/>
  <c r="G58" i="1"/>
  <c r="K58" i="1"/>
  <c r="G59" i="1"/>
  <c r="K59" i="1"/>
  <c r="G60" i="1"/>
  <c r="K60" i="1"/>
  <c r="G61" i="1"/>
  <c r="K61" i="1"/>
  <c r="G62" i="1"/>
  <c r="K62" i="1"/>
  <c r="G63" i="1"/>
  <c r="K63" i="1"/>
  <c r="G64" i="1"/>
  <c r="K64" i="1"/>
  <c r="G65" i="1"/>
  <c r="K65" i="1"/>
  <c r="G66" i="1"/>
  <c r="K66" i="1"/>
  <c r="G67" i="1"/>
  <c r="K67" i="1"/>
  <c r="G68" i="1"/>
  <c r="K68" i="1"/>
  <c r="G69" i="1"/>
  <c r="K69" i="1"/>
  <c r="G70" i="1"/>
  <c r="K70" i="1"/>
  <c r="G71" i="1"/>
  <c r="K71" i="1"/>
  <c r="G72" i="1"/>
  <c r="K72" i="1"/>
  <c r="G73" i="1"/>
  <c r="K73" i="1"/>
  <c r="G74" i="1"/>
  <c r="K74" i="1"/>
  <c r="G75" i="1"/>
  <c r="K75" i="1"/>
  <c r="G76" i="1"/>
  <c r="K76" i="1"/>
  <c r="G77" i="1"/>
  <c r="K77" i="1"/>
  <c r="G78" i="1"/>
  <c r="K78" i="1"/>
  <c r="G79" i="1"/>
  <c r="K79" i="1"/>
  <c r="G80" i="1"/>
  <c r="K80" i="1"/>
  <c r="G81" i="1"/>
  <c r="K81" i="1"/>
  <c r="G82" i="1"/>
  <c r="K82" i="1"/>
  <c r="G83" i="1"/>
  <c r="K83" i="1"/>
  <c r="G84" i="1"/>
  <c r="K84" i="1"/>
  <c r="G85" i="1"/>
  <c r="K85" i="1"/>
  <c r="G86" i="1"/>
  <c r="K86" i="1"/>
  <c r="G87" i="1"/>
  <c r="K87" i="1"/>
  <c r="G88" i="1"/>
  <c r="K88" i="1"/>
  <c r="G89" i="1"/>
  <c r="K89" i="1"/>
  <c r="G90" i="1"/>
  <c r="K90" i="1"/>
  <c r="G91" i="1"/>
  <c r="K91" i="1"/>
  <c r="G92" i="1"/>
  <c r="K92" i="1"/>
  <c r="G93" i="1"/>
  <c r="K93" i="1"/>
  <c r="G94" i="1"/>
  <c r="K94" i="1"/>
  <c r="G95" i="1"/>
  <c r="K95" i="1"/>
  <c r="G96" i="1"/>
  <c r="K96" i="1"/>
  <c r="G97" i="1"/>
  <c r="K97" i="1"/>
  <c r="G98" i="1"/>
  <c r="K98" i="1"/>
  <c r="G99" i="1"/>
  <c r="K99" i="1"/>
  <c r="G100" i="1"/>
  <c r="K100" i="1"/>
  <c r="G101" i="1"/>
  <c r="K101" i="1"/>
  <c r="G102" i="1"/>
  <c r="K102" i="1"/>
  <c r="G103" i="1"/>
  <c r="K103" i="1"/>
  <c r="G104" i="1"/>
  <c r="K104" i="1"/>
  <c r="G105" i="1"/>
  <c r="K105" i="1"/>
  <c r="G106" i="1"/>
  <c r="K106" i="1"/>
  <c r="G107" i="1"/>
  <c r="K107" i="1"/>
  <c r="G108" i="1"/>
  <c r="K108" i="1"/>
  <c r="G109" i="1"/>
  <c r="K109" i="1"/>
  <c r="G110" i="1"/>
  <c r="K110" i="1"/>
  <c r="G111" i="1"/>
  <c r="K111" i="1"/>
  <c r="G112" i="1"/>
  <c r="K112" i="1"/>
  <c r="G113" i="1"/>
  <c r="K113" i="1"/>
  <c r="G114" i="1"/>
  <c r="K114" i="1"/>
  <c r="G115" i="1"/>
  <c r="K115" i="1"/>
  <c r="G116" i="1"/>
  <c r="K116" i="1"/>
  <c r="G117" i="1"/>
  <c r="K117" i="1"/>
  <c r="G118" i="1"/>
  <c r="K118" i="1"/>
  <c r="G119" i="1"/>
  <c r="K119" i="1"/>
  <c r="G120" i="1"/>
  <c r="K120" i="1"/>
  <c r="G121" i="1"/>
  <c r="K121" i="1"/>
  <c r="G122" i="1"/>
  <c r="G123" i="1"/>
  <c r="G124" i="1"/>
  <c r="G125" i="1"/>
  <c r="G126" i="1"/>
  <c r="G127" i="1"/>
  <c r="G128" i="1"/>
  <c r="G129" i="1"/>
  <c r="G130" i="1"/>
  <c r="G131" i="1"/>
  <c r="G132" i="1"/>
  <c r="K132" i="1"/>
  <c r="G133" i="1"/>
  <c r="K133" i="1"/>
  <c r="G134" i="1"/>
  <c r="K134" i="1"/>
  <c r="G135" i="1"/>
  <c r="K135" i="1"/>
  <c r="G136" i="1"/>
  <c r="K136" i="1"/>
  <c r="G137" i="1"/>
  <c r="K137" i="1"/>
  <c r="G138" i="1"/>
  <c r="K138" i="1"/>
  <c r="G139" i="1"/>
  <c r="K139" i="1"/>
  <c r="G140" i="1"/>
  <c r="K140" i="1"/>
  <c r="G141" i="1"/>
  <c r="K141" i="1"/>
  <c r="G142" i="1"/>
  <c r="K142" i="1"/>
  <c r="G143" i="1"/>
  <c r="K143" i="1"/>
  <c r="G144" i="1"/>
  <c r="K144" i="1"/>
  <c r="G145" i="1"/>
  <c r="K145" i="1"/>
  <c r="G146" i="1"/>
  <c r="K146" i="1"/>
  <c r="G147" i="1"/>
  <c r="K147" i="1"/>
  <c r="G148" i="1"/>
  <c r="K148" i="1"/>
  <c r="G149" i="1"/>
  <c r="K149" i="1"/>
  <c r="G150" i="1"/>
  <c r="K150" i="1"/>
  <c r="G151" i="1"/>
  <c r="K151" i="1"/>
  <c r="G152" i="1"/>
  <c r="K152" i="1"/>
  <c r="G153" i="1"/>
  <c r="K153" i="1"/>
  <c r="G154" i="1"/>
  <c r="K154" i="1"/>
  <c r="G155" i="1"/>
  <c r="K155" i="1"/>
  <c r="G156" i="1"/>
  <c r="K156" i="1"/>
  <c r="G157" i="1"/>
  <c r="K157" i="1"/>
  <c r="G158" i="1"/>
  <c r="K158" i="1"/>
  <c r="G159" i="1"/>
  <c r="K159" i="1"/>
  <c r="G160" i="1"/>
  <c r="K160" i="1"/>
  <c r="G161" i="1"/>
  <c r="K161" i="1"/>
  <c r="G162" i="1"/>
  <c r="G163" i="1"/>
  <c r="K163" i="1"/>
  <c r="G164" i="1"/>
  <c r="G165" i="1"/>
  <c r="K165" i="1"/>
  <c r="G166" i="1"/>
  <c r="G167" i="1"/>
  <c r="K167" i="1"/>
  <c r="G168" i="1"/>
  <c r="G169" i="1"/>
  <c r="K169" i="1"/>
  <c r="G170" i="1"/>
  <c r="G171" i="1"/>
  <c r="K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K207" i="1"/>
  <c r="G208" i="1"/>
  <c r="K208" i="1"/>
  <c r="G209" i="1"/>
  <c r="K209" i="1"/>
  <c r="G210" i="1"/>
  <c r="K210" i="1"/>
  <c r="G211" i="1"/>
  <c r="K211" i="1"/>
  <c r="G212" i="1"/>
  <c r="K212" i="1"/>
  <c r="G213" i="1"/>
  <c r="K213" i="1"/>
  <c r="G214" i="1"/>
  <c r="K214" i="1"/>
  <c r="G215" i="1"/>
  <c r="K215" i="1"/>
  <c r="G216" i="1"/>
  <c r="K216" i="1"/>
  <c r="G217" i="1"/>
  <c r="K217" i="1"/>
  <c r="G218" i="1"/>
  <c r="G219" i="1"/>
  <c r="K219" i="1"/>
  <c r="G220" i="1"/>
  <c r="K220" i="1"/>
  <c r="G221" i="1"/>
  <c r="K221" i="1"/>
  <c r="G222" i="1"/>
  <c r="K222" i="1"/>
  <c r="G223" i="1"/>
  <c r="K223" i="1"/>
  <c r="G224" i="1"/>
  <c r="G225" i="1"/>
  <c r="K225" i="1"/>
  <c r="G226" i="1"/>
  <c r="K226" i="1"/>
  <c r="G227" i="1"/>
  <c r="K227" i="1"/>
  <c r="G228" i="1"/>
  <c r="K228" i="1"/>
  <c r="G229" i="1"/>
  <c r="K229" i="1"/>
  <c r="G230" i="1"/>
  <c r="G231" i="1"/>
  <c r="K231" i="1"/>
  <c r="G232" i="1"/>
  <c r="K232" i="1"/>
  <c r="G233" i="1"/>
  <c r="K233" i="1"/>
  <c r="G234" i="1"/>
  <c r="K234" i="1"/>
  <c r="G235" i="1"/>
  <c r="K235" i="1"/>
  <c r="G236" i="1"/>
  <c r="G237" i="1"/>
  <c r="K237" i="1"/>
  <c r="G238" i="1"/>
  <c r="K238" i="1"/>
  <c r="G239" i="1"/>
  <c r="K239" i="1"/>
  <c r="G240" i="1"/>
  <c r="K240" i="1"/>
  <c r="G241" i="1"/>
  <c r="K241" i="1"/>
  <c r="G242" i="1"/>
  <c r="K242" i="1"/>
  <c r="G243" i="1"/>
  <c r="K243" i="1"/>
  <c r="G244" i="1"/>
  <c r="K244" i="1"/>
  <c r="G245" i="1"/>
  <c r="K245" i="1"/>
  <c r="G246" i="1"/>
  <c r="K246" i="1"/>
  <c r="G247" i="1"/>
  <c r="K247" i="1"/>
  <c r="G248" i="1"/>
  <c r="K248" i="1"/>
  <c r="G249" i="1"/>
  <c r="K249" i="1"/>
  <c r="G250" i="1"/>
  <c r="K250" i="1"/>
  <c r="G251" i="1"/>
  <c r="K251" i="1"/>
  <c r="G252" i="1"/>
  <c r="K252" i="1"/>
  <c r="G253" i="1"/>
  <c r="K253" i="1"/>
  <c r="G254" i="1"/>
  <c r="K254" i="1"/>
  <c r="G255" i="1"/>
  <c r="K255" i="1"/>
  <c r="G256" i="1"/>
  <c r="K256" i="1"/>
  <c r="G257" i="1"/>
  <c r="K257" i="1"/>
  <c r="G258" i="1"/>
  <c r="K258" i="1"/>
  <c r="G259" i="1"/>
  <c r="K259" i="1"/>
  <c r="G260" i="1"/>
  <c r="K260" i="1"/>
  <c r="G261" i="1"/>
  <c r="K261" i="1"/>
  <c r="G262" i="1"/>
  <c r="K262" i="1"/>
  <c r="G263" i="1"/>
  <c r="K263" i="1"/>
  <c r="G264" i="1"/>
  <c r="K264" i="1"/>
  <c r="G265" i="1"/>
  <c r="K265" i="1"/>
  <c r="G266" i="1"/>
  <c r="K266" i="1"/>
  <c r="G267" i="1"/>
  <c r="K267" i="1"/>
  <c r="G268" i="1"/>
  <c r="G269" i="1"/>
  <c r="G270" i="1"/>
  <c r="K270" i="1"/>
  <c r="G271" i="1"/>
  <c r="K271" i="1"/>
  <c r="G272" i="1"/>
  <c r="K272" i="1"/>
  <c r="G273" i="1"/>
  <c r="K273" i="1"/>
  <c r="G274" i="1"/>
  <c r="K274" i="1"/>
  <c r="G275" i="1"/>
  <c r="K275" i="1"/>
  <c r="G276" i="1"/>
  <c r="K276" i="1"/>
  <c r="G277" i="1"/>
  <c r="K277" i="1"/>
  <c r="G278" i="1"/>
  <c r="K278" i="1"/>
  <c r="G279" i="1"/>
  <c r="K279" i="1"/>
  <c r="G280" i="1"/>
  <c r="K280" i="1"/>
  <c r="G281" i="1"/>
  <c r="K281" i="1"/>
  <c r="G282" i="1"/>
  <c r="K282" i="1"/>
  <c r="G283" i="1"/>
  <c r="K283" i="1"/>
  <c r="G284" i="1"/>
  <c r="K284" i="1"/>
  <c r="G285" i="1"/>
  <c r="K285" i="1"/>
  <c r="G286" i="1"/>
  <c r="K286" i="1"/>
  <c r="G287" i="1"/>
  <c r="G288" i="1"/>
  <c r="K288" i="1"/>
  <c r="G289" i="1"/>
  <c r="K289" i="1"/>
  <c r="G290" i="1"/>
  <c r="K290" i="1"/>
  <c r="G291" i="1"/>
  <c r="K291" i="1"/>
  <c r="G292" i="1"/>
  <c r="K292" i="1"/>
  <c r="G293" i="1"/>
  <c r="K293" i="1"/>
  <c r="G294" i="1"/>
  <c r="K294" i="1"/>
  <c r="G295" i="1"/>
  <c r="K295" i="1"/>
  <c r="G296" i="1"/>
  <c r="K296" i="1"/>
  <c r="G297" i="1"/>
  <c r="K297" i="1"/>
  <c r="G298" i="1"/>
  <c r="K298" i="1"/>
  <c r="G299" i="1"/>
  <c r="K299" i="1"/>
  <c r="G300" i="1"/>
  <c r="K300" i="1"/>
  <c r="G301" i="1"/>
  <c r="K301" i="1"/>
  <c r="M12" i="4"/>
  <c r="N12" i="4" s="1"/>
  <c r="M13" i="4"/>
  <c r="N13" i="4" s="1"/>
  <c r="M14" i="4"/>
  <c r="N14" i="4" s="1"/>
  <c r="M15" i="4"/>
  <c r="N15" i="4" s="1"/>
  <c r="M16" i="4"/>
  <c r="N16" i="4" s="1"/>
  <c r="M17" i="4"/>
  <c r="N17" i="4" s="1"/>
  <c r="M18" i="4"/>
  <c r="N18" i="4" s="1"/>
  <c r="M19" i="4"/>
  <c r="N19" i="4" s="1"/>
  <c r="M20" i="4"/>
  <c r="N20" i="4" s="1"/>
  <c r="M21" i="4"/>
  <c r="N21" i="4" s="1"/>
  <c r="M22" i="4"/>
  <c r="N22" i="4" s="1"/>
  <c r="M23" i="4"/>
  <c r="N23" i="4"/>
  <c r="M24" i="4"/>
  <c r="N24" i="4" s="1"/>
  <c r="M25" i="4"/>
  <c r="N25" i="4"/>
  <c r="M26" i="4"/>
  <c r="N26" i="4" s="1"/>
  <c r="M27" i="4"/>
  <c r="N27" i="4" s="1"/>
  <c r="M28" i="4"/>
  <c r="N28" i="4" s="1"/>
  <c r="M29" i="4"/>
  <c r="N29" i="4" s="1"/>
  <c r="M30" i="4"/>
  <c r="N30" i="4" s="1"/>
  <c r="M31" i="4"/>
  <c r="N31" i="4" s="1"/>
  <c r="M32" i="4"/>
  <c r="N32" i="4" s="1"/>
  <c r="M33" i="4"/>
  <c r="N33" i="4" s="1"/>
  <c r="M34" i="4"/>
  <c r="N34" i="4" s="1"/>
  <c r="M35" i="4"/>
  <c r="N35" i="4" s="1"/>
  <c r="M36" i="4"/>
  <c r="N36" i="4" s="1"/>
  <c r="O36" i="4" s="1"/>
  <c r="M41" i="4"/>
  <c r="N41" i="4" s="1"/>
  <c r="O41" i="4" s="1"/>
  <c r="M46" i="4"/>
  <c r="N46" i="4"/>
  <c r="M47" i="4"/>
  <c r="N47" i="4"/>
  <c r="M48" i="4"/>
  <c r="N48" i="4"/>
  <c r="M49" i="4"/>
  <c r="N49" i="4"/>
  <c r="M50" i="4"/>
  <c r="N50" i="4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K74" i="4" s="1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J74" i="4"/>
  <c r="J12" i="4"/>
  <c r="K12" i="4" s="1"/>
  <c r="J179" i="1"/>
  <c r="K179" i="1" s="1"/>
  <c r="I179" i="1"/>
  <c r="J181" i="1"/>
  <c r="K181" i="1" s="1"/>
  <c r="I181" i="1"/>
  <c r="J183" i="1"/>
  <c r="K183" i="1" s="1"/>
  <c r="I183" i="1"/>
  <c r="J185" i="1"/>
  <c r="K185" i="1" s="1"/>
  <c r="I185" i="1"/>
  <c r="M77" i="4"/>
  <c r="N77" i="4" s="1"/>
  <c r="M53" i="4"/>
  <c r="N53" i="4" s="1"/>
  <c r="M54" i="4"/>
  <c r="N54" i="4" s="1"/>
  <c r="M55" i="4"/>
  <c r="N55" i="4" s="1"/>
  <c r="M56" i="4"/>
  <c r="N56" i="4" s="1"/>
  <c r="M57" i="4"/>
  <c r="N57" i="4" s="1"/>
  <c r="M58" i="4"/>
  <c r="N58" i="4" s="1"/>
  <c r="M59" i="4"/>
  <c r="N59" i="4" s="1"/>
  <c r="M60" i="4"/>
  <c r="N60" i="4" s="1"/>
  <c r="M61" i="4"/>
  <c r="N61" i="4" s="1"/>
  <c r="M62" i="4"/>
  <c r="N62" i="4" s="1"/>
  <c r="M63" i="4"/>
  <c r="N63" i="4" s="1"/>
  <c r="M64" i="4"/>
  <c r="N64" i="4" s="1"/>
  <c r="M65" i="4"/>
  <c r="N65" i="4" s="1"/>
  <c r="M66" i="4"/>
  <c r="N66" i="4" s="1"/>
  <c r="M67" i="4"/>
  <c r="N67" i="4" s="1"/>
  <c r="M68" i="4"/>
  <c r="N68" i="4" s="1"/>
  <c r="M37" i="4"/>
  <c r="N37" i="4" s="1"/>
  <c r="M38" i="4"/>
  <c r="N38" i="4" s="1"/>
  <c r="M39" i="4"/>
  <c r="N39" i="4" s="1"/>
  <c r="M40" i="4"/>
  <c r="N40" i="4" s="1"/>
  <c r="M42" i="4"/>
  <c r="N42" i="4" s="1"/>
  <c r="M43" i="4"/>
  <c r="N43" i="4" s="1"/>
  <c r="M44" i="4"/>
  <c r="N44" i="4" s="1"/>
  <c r="M45" i="4"/>
  <c r="N45" i="4" s="1"/>
  <c r="M71" i="4"/>
  <c r="N71" i="4" s="1"/>
  <c r="M72" i="4"/>
  <c r="N72" i="4" s="1"/>
  <c r="M73" i="4"/>
  <c r="N73" i="4" s="1"/>
  <c r="M74" i="4"/>
  <c r="N74" i="4"/>
  <c r="M75" i="4"/>
  <c r="N75" i="4"/>
  <c r="M76" i="4"/>
  <c r="N76" i="4" s="1"/>
  <c r="M80" i="4"/>
  <c r="N80" i="4" s="1"/>
  <c r="O80" i="4" s="1"/>
  <c r="M83" i="4"/>
  <c r="N83" i="4"/>
  <c r="M84" i="4"/>
  <c r="N84" i="4"/>
  <c r="M85" i="4"/>
  <c r="N85" i="4" s="1"/>
  <c r="O85" i="4" s="1"/>
  <c r="M86" i="4"/>
  <c r="M87" i="4"/>
  <c r="N87" i="4"/>
  <c r="J86" i="4"/>
  <c r="K86" i="4" s="1"/>
  <c r="J85" i="4"/>
  <c r="K85" i="4" s="1"/>
  <c r="J83" i="4"/>
  <c r="K83" i="4" s="1"/>
  <c r="J80" i="4"/>
  <c r="K80" i="4" s="1"/>
  <c r="J76" i="4"/>
  <c r="K76" i="4" s="1"/>
  <c r="J71" i="4"/>
  <c r="K71" i="4" s="1"/>
  <c r="J63" i="4"/>
  <c r="K63" i="4" s="1"/>
  <c r="J57" i="4"/>
  <c r="K57" i="4" s="1"/>
  <c r="J55" i="4"/>
  <c r="K55" i="4" s="1"/>
  <c r="J53" i="4"/>
  <c r="K53" i="4" s="1"/>
  <c r="J46" i="4"/>
  <c r="K46" i="4" s="1"/>
  <c r="J41" i="4"/>
  <c r="K41" i="4" s="1"/>
  <c r="J36" i="4"/>
  <c r="K36" i="4" s="1"/>
  <c r="J27" i="4"/>
  <c r="K27" i="4" s="1"/>
  <c r="J22" i="4"/>
  <c r="K22" i="4" s="1"/>
  <c r="J17" i="4"/>
  <c r="K17" i="4" s="1"/>
  <c r="O83" i="4" l="1"/>
  <c r="O12" i="4"/>
  <c r="O57" i="4"/>
  <c r="O53" i="4"/>
  <c r="O22" i="4"/>
  <c r="N86" i="4"/>
  <c r="O86" i="4" s="1"/>
  <c r="O79" i="4" s="1"/>
  <c r="O74" i="4"/>
  <c r="O46" i="4"/>
  <c r="O76" i="4"/>
  <c r="O63" i="4"/>
  <c r="O71" i="4"/>
  <c r="O55" i="4"/>
  <c r="O17" i="4"/>
  <c r="O11" i="4" s="1"/>
  <c r="O27" i="4"/>
  <c r="O52" i="4" l="1"/>
  <c r="O70" i="4"/>
  <c r="O7" i="4"/>
</calcChain>
</file>

<file path=xl/sharedStrings.xml><?xml version="1.0" encoding="utf-8"?>
<sst xmlns="http://schemas.openxmlformats.org/spreadsheetml/2006/main" count="1961" uniqueCount="195">
  <si>
    <t>Attribute</t>
  </si>
  <si>
    <t>Subattriubute</t>
  </si>
  <si>
    <t>Cost Category</t>
  </si>
  <si>
    <t>Grade</t>
  </si>
  <si>
    <t>Land Access</t>
  </si>
  <si>
    <t>A</t>
  </si>
  <si>
    <t>Legal</t>
  </si>
  <si>
    <t>Public Outreach</t>
  </si>
  <si>
    <t>Permitting</t>
  </si>
  <si>
    <t>Environmental Assessment</t>
  </si>
  <si>
    <t>Project Re-Design</t>
  </si>
  <si>
    <t>Non-Soft Cost Mitigation</t>
  </si>
  <si>
    <t>% of Total Cost</t>
  </si>
  <si>
    <t>B</t>
  </si>
  <si>
    <t>C</t>
  </si>
  <si>
    <t>D</t>
  </si>
  <si>
    <t>E</t>
  </si>
  <si>
    <t>?</t>
  </si>
  <si>
    <t>Transmission</t>
  </si>
  <si>
    <t>Market</t>
  </si>
  <si>
    <t>Construction (materials/labor)</t>
  </si>
  <si>
    <t>Notes</t>
  </si>
  <si>
    <t xml:space="preserve">included in permitting attribute </t>
  </si>
  <si>
    <t xml:space="preserve">included in land access attribute </t>
  </si>
  <si>
    <t>unit</t>
  </si>
  <si>
    <t>$/hr</t>
  </si>
  <si>
    <t>Utility Upgrade/Connection Fee</t>
  </si>
  <si>
    <t>Developer costs (time, negotiation, engineering)</t>
  </si>
  <si>
    <t>Total Cost</t>
  </si>
  <si>
    <t>Unit Cost</t>
  </si>
  <si>
    <t>$/kV</t>
  </si>
  <si>
    <t>Est Units</t>
  </si>
  <si>
    <t>$/MW</t>
  </si>
  <si>
    <t>--</t>
  </si>
  <si>
    <t>maybe Aaron Bloom, Randy Peterson can come up with grades/costs for upgrades</t>
  </si>
  <si>
    <t>$/MWh</t>
  </si>
  <si>
    <t>profit margin</t>
  </si>
  <si>
    <t>assuming 20 MW plant at $0.0781 LCOE, 90% capacity factor, and 20-year operation - discuss with Randy Peterson, Josh Nordquist and/or GEA</t>
  </si>
  <si>
    <t>Developer time</t>
  </si>
  <si>
    <t>Incentives - existence</t>
  </si>
  <si>
    <t>maybe we need to change the grades? - maybe work with Bethany</t>
  </si>
  <si>
    <t>Incentives - paperwork</t>
  </si>
  <si>
    <t>RPS?</t>
  </si>
  <si>
    <t>negotiating power for geothermal PPA</t>
  </si>
  <si>
    <t>Supply - LCOE compared to competition</t>
  </si>
  <si>
    <t>lost income?  Talk with Bethany</t>
  </si>
  <si>
    <t>Wait Time - Cost of Capital</t>
  </si>
  <si>
    <t>talk with Bethany - maybe % cost of exploration/drilling * years of wait</t>
  </si>
  <si>
    <t>extra mitigation, studies, etc.</t>
  </si>
  <si>
    <t>Hourly savings/costs</t>
  </si>
  <si>
    <t>Permitting time - cost of money savings/cost</t>
  </si>
  <si>
    <t>contact zGlobal (transmission engineers), Trisage (transmission design company) - or follow up with utilities</t>
  </si>
  <si>
    <t>market assessment, PPA negotiation, Rom Orstein - Ormat, Daniel Fleishman - ENEL</t>
  </si>
  <si>
    <t>Socio-Economic Attributes</t>
  </si>
  <si>
    <t>1. Cultural/Tribal Resources</t>
  </si>
  <si>
    <t>2. Environmentally Sensitive Areas</t>
  </si>
  <si>
    <t>3. Biological Resources</t>
  </si>
  <si>
    <t>4. Land Ownership</t>
  </si>
  <si>
    <t>3. Environmental Review Process</t>
  </si>
  <si>
    <t>4. Ancillary Permits</t>
  </si>
  <si>
    <t>1. Distance to nearest transmission line</t>
  </si>
  <si>
    <t>3. Available Line Capacity</t>
  </si>
  <si>
    <t>2. Incentives</t>
  </si>
  <si>
    <t>3. Policies</t>
  </si>
  <si>
    <t>4. Local Retail Price of Electricity</t>
  </si>
  <si>
    <t>Private land, single owner</t>
  </si>
  <si>
    <t>Private land, multiple owners (with potential split estate issues)</t>
  </si>
  <si>
    <t>Federal or state land with well defined geothermal leasing regulations</t>
  </si>
  <si>
    <t>State land without defined geothermal leasing regulations</t>
  </si>
  <si>
    <t>Queue for state lease application is &lt;1 year or development on private land</t>
  </si>
  <si>
    <t>Queue for state lease application is &lt;2 years</t>
  </si>
  <si>
    <t>Queue for state lease application is &lt;3 years</t>
  </si>
  <si>
    <t>Queue for state lease application is &lt;5 years</t>
  </si>
  <si>
    <t>Queue for state lease application is &gt;5 years</t>
  </si>
  <si>
    <t>Not located near civilian populations or military installations</t>
  </si>
  <si>
    <t>Located within 15 miles of civilian populations or military installations</t>
  </si>
  <si>
    <t>Located within 10 miles of civilian populations or military installations</t>
  </si>
  <si>
    <t>Located within 5 miles of civilian populations or military installations</t>
  </si>
  <si>
    <t>C&amp;D</t>
  </si>
  <si>
    <t>State/County has a permit coordinating office, geothermal regulations and experience successfully permitting projects</t>
  </si>
  <si>
    <t>State/County has geothermal regulations and experience successfully permitting projects</t>
  </si>
  <si>
    <t>State/County has geothermal regulations, but has not successfully permitted a project</t>
  </si>
  <si>
    <t>Project is on a BLM-administered mineral estate in an area with experience permitting geothermal exploration and development projects and BLM has an MOU with the state</t>
  </si>
  <si>
    <t xml:space="preserve">Project is on BLM-administered mineral estate in a area with experience permitting geothermal exploration and development projects and BLM does not have an MOU with the state </t>
  </si>
  <si>
    <t xml:space="preserve">Project is on BLM-administered mineral estate in a area without experience permitting geothermal exploration and development projects and BLM has an MOU with the state </t>
  </si>
  <si>
    <t xml:space="preserve">Project is on BLM-administered mineral estate in a area without experience permitting geothermal exploration and development projects and BLM does not have an MOU with the state </t>
  </si>
  <si>
    <t>No geothermal staff or funding</t>
  </si>
  <si>
    <t>Project requires 4 or less permits</t>
  </si>
  <si>
    <t>Project requires 5-6 permits</t>
  </si>
  <si>
    <t>Project requires 7-8 permits</t>
  </si>
  <si>
    <t>Project requires 9-10 permits</t>
  </si>
  <si>
    <t>Project requires &gt;10 permits</t>
  </si>
  <si>
    <t>Transmissioin</t>
  </si>
  <si>
    <t>Substation and/or transformer has available capacity greater than size of project. (Available capacity &gt; capacity of project)</t>
  </si>
  <si>
    <t>Substation and/or transformer will be at full capacity with added project.  (Available capacity  = capacity of project)</t>
  </si>
  <si>
    <t>Substation and/or transformer has less capacity available than the size of the project, but there is a group planning to expand capacity (Available capacity &lt; capacity of project)</t>
  </si>
  <si>
    <t>Substation and/or transformer has less capacity available than the size of the project, and there is NOT a group planning to expand capacity (Available capacity &lt; capacity of project)</t>
  </si>
  <si>
    <t>Line has available capacity  much greater than size of project. (Available capacity &gt; or = 2 x capacity of project)</t>
  </si>
  <si>
    <t>Line has available capacity   greater than size of project. (Available capacity &gt; capacity of project)</t>
  </si>
  <si>
    <t>Line will be at full capacity with added project.  (Available capacity  = capacity of project)</t>
  </si>
  <si>
    <t>Line has less capacity available than the size of the project, but there is a group planning to expand capacity (Available capacity &lt; capacity of project)</t>
  </si>
  <si>
    <t>1. Demand</t>
  </si>
  <si>
    <t>Qualifies for mix of both state and federal financial and tax incentives – includes grants or loan guarantees (Guaranteed for life of project (&gt;5 year))</t>
  </si>
  <si>
    <t>Qualifies for mix of federal financial and tax incentives – includes grants or loan guarantees (Guaranteed for life of project (&gt;3 year))</t>
  </si>
  <si>
    <t>Qualifies for mix of both state and federal tax incentives (Guaranteed for end of project (&lt;3 year))</t>
  </si>
  <si>
    <t>Qualifies for state financial and tax incentives.  (Possible – requires renewal of incentive)</t>
  </si>
  <si>
    <t>Does not qualify for state or federal incentives – may qualify for property tax.   (No incentive available )</t>
  </si>
  <si>
    <t>Feed – in Tariff for geothermal (standard offer contracts) ()</t>
  </si>
  <si>
    <t>Interconnection set-aside for geothermal power or RPS or state purchase requirement   ((RPS % for geothermal) &gt;= (RPS % of other renewables))</t>
  </si>
  <si>
    <t>Interconnection set-aside for geothermal power or RPS or state purchase requirement  (0       &lt;  (RPS % for geothermal) &lt; (RPS % of other renewables))</t>
  </si>
  <si>
    <t>State purchasing requirements (not specific to geothermal) or RPS (not specific to geothermal).  (0       =  (RPS % for geothermal))</t>
  </si>
  <si>
    <t>No policies beneficial to renewables. (No RPS)</t>
  </si>
  <si>
    <t>Cost of supplying geothermal to the market is much less than the weighted average of other technologies on the grid.   (Geothermal LCOE (cost/kWh) (avg for 20 MW plant; $0.0781/kWh) &lt;= 2 x  State 6-mo average grid retail price )</t>
  </si>
  <si>
    <t>Cost of supplying geothermal to the market is less than the weighted average of other technologies on the grid.   (Geothermal cost/kWh &lt; average grid retail price (US avg = 9.84 cents/ kWh))</t>
  </si>
  <si>
    <t>Cost of supplying geothermal to the market is equivalent to the weighted average of other technologies on the grid.   (Geothermal cost/kWh = average grid retail price (US avg = 9.84 cents/ kWh))</t>
  </si>
  <si>
    <t>Cost of supplying geothermal to the market is more than the weighted average of other technologies on the grid.   (Geothermal cost/kWh &gt; average grid retail price (US avg = 9.84 cents/ kWh))</t>
  </si>
  <si>
    <t>Cost of supplying geothermal to the market is much more than the weighted average of other technologies on the grid.   (Geothermal cost/kWh &gt;= 2 x  average grid retail price (US avg = 9.84 cents/ kWh))</t>
  </si>
  <si>
    <t>Subtotal</t>
  </si>
  <si>
    <t>TOTAL</t>
  </si>
  <si>
    <t>Rentals</t>
  </si>
  <si>
    <t>Royalties</t>
  </si>
  <si>
    <t>Property Taxes</t>
  </si>
  <si>
    <t>Land Man</t>
  </si>
  <si>
    <t>$/yr</t>
  </si>
  <si>
    <t>Permitting &amp; Environmental Assessment</t>
  </si>
  <si>
    <t>O&amp;M Annual Permit Fees</t>
  </si>
  <si>
    <t>e.g. land purchase for species offset, increase power plant or other costs</t>
  </si>
  <si>
    <t>5a. Federal Lease Queue</t>
  </si>
  <si>
    <t>6. Proximity to Population</t>
  </si>
  <si>
    <t>5b. State Lease Queue</t>
  </si>
  <si>
    <t>1. State Regulatory Framework</t>
  </si>
  <si>
    <t>2. Federal Regulatory Framework</t>
  </si>
  <si>
    <t>2. Substation/Transformer</t>
  </si>
  <si>
    <t xml:space="preserve">Manageable cultural/tribal resources (tribal resource present but tribe is not opposed to development) or for activity  level E state recognized jurisdictional tribal boundaries &amp; 50 mile buffer for federally recognized jurisdictional tribal boundaries.~ 4 months for BLM and SHPO concurrence </t>
  </si>
  <si>
    <t>No known cultural or tribal resources present. No SHPO concurrence required, 60-90 day review.</t>
  </si>
  <si>
    <t>Not located in an environmentally sensitive area. 2-3 month staff review.</t>
  </si>
  <si>
    <t>Manageable environmental sensitivities (recreational, geologic, wildlife or scenic value) 3-6 month staff review</t>
  </si>
  <si>
    <t>Environmentally sensitive area complications (Waters of the United States) 6 - 12 month staff resolution.</t>
  </si>
  <si>
    <t>Managable biological resource issues (nearby species of concern) 3-6 month staff review</t>
  </si>
  <si>
    <t>No biological resource issues, 60 - 90 day staff review.</t>
  </si>
  <si>
    <t>Cultural/tribal resource complications (tribal resource present or on tribal land, tribe is split on development) or for activity level E federally recognized jurisdictional tribal boundaries. 6-9 months for BLM and SHPO concurrence</t>
  </si>
  <si>
    <t>Difficult cultural/tribal resource complications (tribal resource present or on tribal land, tribe is opposed to development). +/- 1 year for BLM and SHPO concurrence, NO GO Decision</t>
  </si>
  <si>
    <t>$/mi</t>
  </si>
  <si>
    <t xml:space="preserve">Substation and/or transformer is available with capacity </t>
  </si>
  <si>
    <t>Project is not subject to any federal or state environmental review process for any permits required for the project. County approval assumed to take less than 180 days.</t>
  </si>
  <si>
    <t>Project is subject to one federal or state environmental review process for any permits required for the project. Federal review 18 - 24 months, State review &lt;12 months</t>
  </si>
  <si>
    <r>
      <t>Multiple landowners (</t>
    </r>
    <r>
      <rPr>
        <b/>
        <sz val="12"/>
        <color rgb="FF000000"/>
        <rFont val="Calibri"/>
        <family val="2"/>
      </rPr>
      <t xml:space="preserve">federal, state or private combination </t>
    </r>
    <r>
      <rPr>
        <sz val="12"/>
        <color rgb="FF000000"/>
        <rFont val="Calibri"/>
        <family val="2"/>
      </rPr>
      <t>with potential split estate issues)</t>
    </r>
  </si>
  <si>
    <t>Sub-Attribute</t>
  </si>
  <si>
    <t>Description</t>
  </si>
  <si>
    <t>Flag/No-Go</t>
  </si>
  <si>
    <t>No-Go</t>
  </si>
  <si>
    <t>Flag</t>
  </si>
  <si>
    <t xml:space="preserve">Strong current &amp; long-term electricity demand (either usage increase or from retirements)) (PPA price: &gt;$100  / MWh) </t>
  </si>
  <si>
    <t xml:space="preserve">Current demand &amp; strong long-term demand (either usage increase or retirements)  (PPA price: &gt; $80/ MWh - $100 / MWh) </t>
  </si>
  <si>
    <t xml:space="preserve">Moderate current &amp; long-term demand  (PPA price: &gt; $60/ MWh - $80  / MWh) </t>
  </si>
  <si>
    <t>Current &amp; long-term demand uncertain OR peak load only (e.g. high solar/wind states) (PPA price: &gt; $40/ MWh - $60 / MWh)</t>
  </si>
  <si>
    <t xml:space="preserve">Neither current nor long-term demand (e.g. energy market shrinking)  (PPA price: &lt;$40  / MWh) </t>
  </si>
  <si>
    <t>(no flags/no-gos)</t>
  </si>
  <si>
    <t>Project is subject to two federal and/or state environmental review processes for any permits required for the project. Federal and State review will take 18 - 24 months.</t>
  </si>
  <si>
    <t>Line has no available capacity, and there is no group planning to expand capacity (Available capacity &lt; capacity of project)</t>
  </si>
  <si>
    <t>Extreme environmentally sensitive area complications (National park, monument, wilderness areas or wilderness study areas, private conservation land) NO GO Decision, Not likely to be resolved, 2+ years</t>
  </si>
  <si>
    <t>Difficult environmentally sensitive area complications (Wild and scenic rivers, wildlife refuge, National Preserves) NO GO Decision, Not likely to resolve, 1-2 years or longer if resolution possible.</t>
  </si>
  <si>
    <t>Unallowed</t>
  </si>
  <si>
    <t>Extreme cultural/tribal resource complications (sensitive tribal resource present or impacting a sacred tribal site). 1-2 years for BLM and SHPO concurrence, NO GO Decision</t>
  </si>
  <si>
    <t>maybe need to revisit</t>
  </si>
  <si>
    <t>Project is subject to two or more federal or state environmental review processes for any permits required for the project and has a significant impact on the environment (EIS). NO GO Decision, Review will take &gt;24 months.</t>
  </si>
  <si>
    <t>Project  has a significant impact on the enviroment (EIS).  Review will take &gt; 24 months.</t>
  </si>
  <si>
    <t>Long Time-Frame</t>
  </si>
  <si>
    <t>Distance to nearest line: &lt;5 miles</t>
  </si>
  <si>
    <t>Distance to nearest line: 5-10 miles</t>
  </si>
  <si>
    <t>Distance to nearest line: 20-30 miles</t>
  </si>
  <si>
    <t>Distance to nearest line: &gt;30 miles</t>
  </si>
  <si>
    <t>Distance to nearest line: 10-20 miles</t>
  </si>
  <si>
    <t>Wait Time</t>
  </si>
  <si>
    <t>flag</t>
  </si>
  <si>
    <t>na</t>
  </si>
  <si>
    <t>Queue for federal lease application - forest service</t>
  </si>
  <si>
    <t>Queue for federal lease - BLM with time delay greater than 3 years</t>
  </si>
  <si>
    <t>Queue for federal lease - BLM with time delay less than 3 years</t>
  </si>
  <si>
    <t>Ask charlene - do you consider NM a no go?</t>
  </si>
  <si>
    <t>State/County does not have any geothermal regulations</t>
  </si>
  <si>
    <t>State/County has a definition of geothermal resources, but does not have permitting regulations or is in the process of changing its geothermal regulations</t>
  </si>
  <si>
    <t>Biological resource complications (Endangered or threatened species nearby, migratory birds, bald/golden eagles); Sage Grouse General Habitat Management Area (GHMA)
  6 - 12 month staff resolution.</t>
  </si>
  <si>
    <t>Sage Grouse PHMA Focal Areas</t>
  </si>
  <si>
    <t>Negatively impacting a military installation</t>
  </si>
  <si>
    <t>make this applicable to other projects (e.g. 50 MW plant)</t>
  </si>
  <si>
    <t>No-go?</t>
  </si>
  <si>
    <t>Old - see notes from Randy Peterson for new grades</t>
  </si>
  <si>
    <t>Difficult biological resource issues; Sage Grouse Priority Habitat Management Areas. NO GO Decision, Not likely to resolve, 1-2 years or longer if resolution possible.</t>
  </si>
  <si>
    <t>Worked with BET Group on Thursday, 4/1/2016 to identify Flag/No-Go grades</t>
  </si>
  <si>
    <t>Cost data developed through interviews and workshops with the Barriers Expert Team (BET)</t>
  </si>
  <si>
    <t>TOTAL COST ESTIMATE:</t>
  </si>
  <si>
    <t xml:space="preserve">This analysis structure is part of the Socio-Economic Assessment Tool (SEAT) of GeoRePORT.  For more information on GeoRePORT, see: https://openei.org/wiki/GeoRePORT </t>
  </si>
  <si>
    <r>
      <rPr>
        <b/>
        <sz val="12"/>
        <color rgb="FFFF0000"/>
        <rFont val="Calibri"/>
        <family val="2"/>
        <scheme val="minor"/>
      </rPr>
      <t>Instructions:</t>
    </r>
    <r>
      <rPr>
        <sz val="12"/>
        <color rgb="FFFF0000"/>
        <rFont val="Calibri"/>
        <family val="2"/>
        <scheme val="minor"/>
      </rPr>
      <t xml:space="preserve"> Enter grade A-E (column H) to update the description (column K)  and cost estimate (column N) for each category</t>
    </r>
  </si>
  <si>
    <t>GeoRePORT SEAT - FY16 Test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</si>
</sst>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_-* #,##0.00_-;\-* #,##0.00_-;_-* &quot;-&quot;??_-;_-@_-"/>
    <numFmt numFmtId="165" formatCode="_-* #,##0_-;\-* #,##0_-;_-* &quot;-&quot;??_-;_-@_-"/>
    <numFmt numFmtId="166" formatCode="&quot;$&quot;#,##0;[Red]&quot;$&quot;#,##0"/>
    <numFmt numFmtId="167" formatCode="&quot;$&quot;#,##0.00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color rgb="FF80808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indexed="20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2"/>
      <color theme="0" tint="-0.34998626667073579"/>
      <name val="Calibri"/>
      <family val="2"/>
      <scheme val="minor"/>
    </font>
    <font>
      <i/>
      <sz val="12"/>
      <color theme="0" tint="-0.34998626667073579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BC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E6D06F"/>
        <bgColor indexed="64"/>
      </patternFill>
    </fill>
    <fill>
      <patternFill patternType="solid">
        <fgColor rgb="FFB9AF43"/>
        <bgColor indexed="64"/>
      </patternFill>
    </fill>
    <fill>
      <patternFill patternType="solid">
        <fgColor rgb="FFFFFB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4D59D"/>
        <bgColor indexed="64"/>
      </patternFill>
    </fill>
    <fill>
      <patternFill patternType="solid">
        <fgColor rgb="FF4F612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3B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1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/>
    </xf>
    <xf numFmtId="165" fontId="0" fillId="0" borderId="0" xfId="47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3" borderId="0" xfId="0" applyFont="1" applyFill="1"/>
    <xf numFmtId="0" fontId="0" fillId="3" borderId="0" xfId="0" applyFill="1"/>
    <xf numFmtId="0" fontId="0" fillId="3" borderId="0" xfId="0" applyFill="1" applyBorder="1"/>
    <xf numFmtId="0" fontId="2" fillId="3" borderId="0" xfId="0" applyFont="1" applyFill="1" applyAlignment="1">
      <alignment horizontal="right" vertical="top"/>
    </xf>
    <xf numFmtId="0" fontId="0" fillId="3" borderId="0" xfId="0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/>
    <xf numFmtId="0" fontId="11" fillId="3" borderId="0" xfId="0" applyFont="1" applyFill="1" applyBorder="1" applyAlignment="1">
      <alignment horizontal="left" indent="1"/>
    </xf>
    <xf numFmtId="0" fontId="0" fillId="6" borderId="2" xfId="0" applyFill="1" applyBorder="1"/>
    <xf numFmtId="0" fontId="0" fillId="6" borderId="0" xfId="0" applyFill="1" applyBorder="1"/>
    <xf numFmtId="0" fontId="0" fillId="7" borderId="2" xfId="0" applyFill="1" applyBorder="1"/>
    <xf numFmtId="0" fontId="0" fillId="7" borderId="0" xfId="0" applyFill="1" applyBorder="1"/>
    <xf numFmtId="0" fontId="12" fillId="9" borderId="0" xfId="0" applyFont="1" applyFill="1" applyAlignment="1">
      <alignment horizontal="left" indent="1"/>
    </xf>
    <xf numFmtId="0" fontId="0" fillId="10" borderId="2" xfId="0" applyFill="1" applyBorder="1"/>
    <xf numFmtId="0" fontId="0" fillId="10" borderId="0" xfId="0" applyFill="1" applyBorder="1"/>
    <xf numFmtId="0" fontId="0" fillId="11" borderId="2" xfId="0" applyFill="1" applyBorder="1"/>
    <xf numFmtId="0" fontId="0" fillId="11" borderId="0" xfId="0" applyFill="1" applyBorder="1"/>
    <xf numFmtId="0" fontId="2" fillId="3" borderId="1" xfId="0" applyFont="1" applyFill="1" applyBorder="1" applyAlignment="1">
      <alignment horizontal="center"/>
    </xf>
    <xf numFmtId="0" fontId="18" fillId="3" borderId="0" xfId="0" applyFont="1" applyFill="1"/>
    <xf numFmtId="0" fontId="18" fillId="8" borderId="3" xfId="0" applyFont="1" applyFill="1" applyBorder="1" applyAlignment="1">
      <alignment horizontal="center"/>
    </xf>
    <xf numFmtId="0" fontId="19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horizontal="left" vertical="top"/>
    </xf>
    <xf numFmtId="0" fontId="11" fillId="3" borderId="2" xfId="0" applyFont="1" applyFill="1" applyBorder="1" applyAlignment="1">
      <alignment horizontal="left" indent="1"/>
    </xf>
    <xf numFmtId="0" fontId="0" fillId="3" borderId="2" xfId="0" quotePrefix="1" applyFont="1" applyFill="1" applyBorder="1" applyAlignment="1">
      <alignment horizontal="center"/>
    </xf>
    <xf numFmtId="0" fontId="0" fillId="3" borderId="0" xfId="0" quotePrefix="1" applyFont="1" applyFill="1" applyBorder="1" applyAlignment="1">
      <alignment horizontal="center"/>
    </xf>
    <xf numFmtId="0" fontId="11" fillId="3" borderId="3" xfId="0" applyFont="1" applyFill="1" applyBorder="1" applyAlignment="1">
      <alignment horizontal="left" indent="1"/>
    </xf>
    <xf numFmtId="0" fontId="0" fillId="3" borderId="3" xfId="0" quotePrefix="1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1" xfId="0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166" fontId="0" fillId="3" borderId="2" xfId="0" applyNumberFormat="1" applyFill="1" applyBorder="1"/>
    <xf numFmtId="166" fontId="0" fillId="3" borderId="0" xfId="0" applyNumberFormat="1" applyFill="1" applyBorder="1"/>
    <xf numFmtId="166" fontId="0" fillId="3" borderId="3" xfId="0" applyNumberFormat="1" applyFill="1" applyBorder="1"/>
    <xf numFmtId="0" fontId="0" fillId="3" borderId="3" xfId="0" applyFill="1" applyBorder="1"/>
    <xf numFmtId="166" fontId="2" fillId="3" borderId="2" xfId="0" applyNumberFormat="1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2" fillId="3" borderId="0" xfId="0" applyFont="1" applyFill="1" applyBorder="1"/>
    <xf numFmtId="0" fontId="23" fillId="3" borderId="0" xfId="0" applyFont="1" applyFill="1"/>
    <xf numFmtId="0" fontId="18" fillId="8" borderId="0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24" fillId="12" borderId="1" xfId="0" applyFont="1" applyFill="1" applyBorder="1"/>
    <xf numFmtId="0" fontId="0" fillId="12" borderId="1" xfId="0" quotePrefix="1" applyFont="1" applyFill="1" applyBorder="1" applyAlignment="1">
      <alignment horizontal="center"/>
    </xf>
    <xf numFmtId="0" fontId="10" fillId="12" borderId="0" xfId="0" applyFont="1" applyFill="1" applyBorder="1"/>
    <xf numFmtId="0" fontId="10" fillId="12" borderId="1" xfId="0" applyFont="1" applyFill="1" applyBorder="1"/>
    <xf numFmtId="0" fontId="0" fillId="12" borderId="0" xfId="0" applyFont="1" applyFill="1"/>
    <xf numFmtId="0" fontId="0" fillId="12" borderId="1" xfId="0" applyFont="1" applyFill="1" applyBorder="1"/>
    <xf numFmtId="166" fontId="10" fillId="12" borderId="1" xfId="0" applyNumberFormat="1" applyFont="1" applyFill="1" applyBorder="1"/>
    <xf numFmtId="0" fontId="0" fillId="12" borderId="1" xfId="0" applyFont="1" applyFill="1" applyBorder="1" applyAlignment="1">
      <alignment horizontal="left" vertical="top"/>
    </xf>
    <xf numFmtId="0" fontId="25" fillId="12" borderId="1" xfId="0" quotePrefix="1" applyFont="1" applyFill="1" applyBorder="1" applyAlignment="1">
      <alignment horizontal="center"/>
    </xf>
    <xf numFmtId="0" fontId="24" fillId="12" borderId="0" xfId="0" applyFont="1" applyFill="1" applyBorder="1"/>
    <xf numFmtId="0" fontId="26" fillId="12" borderId="1" xfId="0" applyFont="1" applyFill="1" applyBorder="1"/>
    <xf numFmtId="0" fontId="25" fillId="12" borderId="0" xfId="0" applyFont="1" applyFill="1"/>
    <xf numFmtId="0" fontId="25" fillId="12" borderId="1" xfId="0" applyFont="1" applyFill="1" applyBorder="1" applyAlignment="1">
      <alignment horizontal="left" vertical="top"/>
    </xf>
    <xf numFmtId="0" fontId="25" fillId="12" borderId="1" xfId="0" applyFont="1" applyFill="1" applyBorder="1"/>
    <xf numFmtId="166" fontId="24" fillId="12" borderId="1" xfId="0" applyNumberFormat="1" applyFont="1" applyFill="1" applyBorder="1"/>
    <xf numFmtId="0" fontId="24" fillId="13" borderId="1" xfId="0" applyFont="1" applyFill="1" applyBorder="1"/>
    <xf numFmtId="0" fontId="0" fillId="13" borderId="1" xfId="0" quotePrefix="1" applyFont="1" applyFill="1" applyBorder="1" applyAlignment="1">
      <alignment horizontal="center"/>
    </xf>
    <xf numFmtId="0" fontId="10" fillId="13" borderId="0" xfId="0" applyFont="1" applyFill="1" applyBorder="1"/>
    <xf numFmtId="0" fontId="10" fillId="13" borderId="1" xfId="0" applyFont="1" applyFill="1" applyBorder="1"/>
    <xf numFmtId="0" fontId="0" fillId="13" borderId="0" xfId="0" applyFont="1" applyFill="1"/>
    <xf numFmtId="0" fontId="0" fillId="13" borderId="1" xfId="0" applyFont="1" applyFill="1" applyBorder="1" applyAlignment="1">
      <alignment horizontal="left" vertical="top"/>
    </xf>
    <xf numFmtId="0" fontId="0" fillId="13" borderId="1" xfId="0" applyFont="1" applyFill="1" applyBorder="1"/>
    <xf numFmtId="0" fontId="0" fillId="3" borderId="0" xfId="0" applyFill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indent="1"/>
    </xf>
    <xf numFmtId="0" fontId="0" fillId="3" borderId="1" xfId="0" quotePrefix="1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left" vertical="top" indent="1"/>
    </xf>
    <xf numFmtId="0" fontId="18" fillId="4" borderId="1" xfId="0" applyFont="1" applyFill="1" applyBorder="1" applyAlignment="1">
      <alignment horizontal="center" vertical="top"/>
    </xf>
    <xf numFmtId="0" fontId="19" fillId="3" borderId="0" xfId="0" applyFont="1" applyFill="1" applyAlignment="1">
      <alignment vertical="top"/>
    </xf>
    <xf numFmtId="0" fontId="22" fillId="3" borderId="0" xfId="0" applyFont="1" applyFill="1" applyBorder="1" applyAlignment="1">
      <alignment vertical="top"/>
    </xf>
    <xf numFmtId="166" fontId="0" fillId="3" borderId="1" xfId="0" applyNumberFormat="1" applyFill="1" applyBorder="1" applyAlignment="1">
      <alignment vertical="top"/>
    </xf>
    <xf numFmtId="166" fontId="2" fillId="3" borderId="0" xfId="0" applyNumberFormat="1" applyFont="1" applyFill="1" applyAlignment="1">
      <alignment vertical="top"/>
    </xf>
    <xf numFmtId="166" fontId="24" fillId="13" borderId="1" xfId="0" applyNumberFormat="1" applyFont="1" applyFill="1" applyBorder="1"/>
    <xf numFmtId="6" fontId="0" fillId="0" borderId="0" xfId="0" applyNumberFormat="1" applyAlignment="1">
      <alignment horizontal="left"/>
    </xf>
    <xf numFmtId="0" fontId="0" fillId="2" borderId="0" xfId="0" applyFill="1" applyBorder="1"/>
    <xf numFmtId="0" fontId="11" fillId="2" borderId="0" xfId="0" applyFont="1" applyFill="1" applyBorder="1" applyAlignment="1">
      <alignment horizontal="left" indent="1"/>
    </xf>
    <xf numFmtId="0" fontId="0" fillId="2" borderId="0" xfId="0" quotePrefix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3" fillId="2" borderId="0" xfId="0" applyFont="1" applyFill="1"/>
    <xf numFmtId="0" fontId="0" fillId="2" borderId="2" xfId="0" applyFill="1" applyBorder="1"/>
    <xf numFmtId="0" fontId="22" fillId="2" borderId="0" xfId="0" applyFont="1" applyFill="1" applyBorder="1"/>
    <xf numFmtId="166" fontId="0" fillId="2" borderId="2" xfId="0" applyNumberFormat="1" applyFill="1" applyBorder="1"/>
    <xf numFmtId="166" fontId="2" fillId="2" borderId="2" xfId="0" applyNumberFormat="1" applyFont="1" applyFill="1" applyBorder="1"/>
    <xf numFmtId="166" fontId="0" fillId="2" borderId="0" xfId="0" applyNumberFormat="1" applyFill="1" applyBorder="1"/>
    <xf numFmtId="0" fontId="2" fillId="2" borderId="0" xfId="0" applyFont="1" applyFill="1" applyBorder="1"/>
    <xf numFmtId="0" fontId="11" fillId="2" borderId="3" xfId="0" applyFont="1" applyFill="1" applyBorder="1" applyAlignment="1">
      <alignment horizontal="left" indent="1"/>
    </xf>
    <xf numFmtId="0" fontId="0" fillId="2" borderId="3" xfId="0" quotePrefix="1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0" fillId="2" borderId="3" xfId="0" applyFill="1" applyBorder="1"/>
    <xf numFmtId="166" fontId="0" fillId="2" borderId="3" xfId="0" applyNumberFormat="1" applyFill="1" applyBorder="1"/>
    <xf numFmtId="0" fontId="2" fillId="2" borderId="3" xfId="0" applyFont="1" applyFill="1" applyBorder="1"/>
    <xf numFmtId="0" fontId="11" fillId="2" borderId="2" xfId="0" applyFont="1" applyFill="1" applyBorder="1" applyAlignment="1">
      <alignment horizontal="left" indent="1"/>
    </xf>
    <xf numFmtId="0" fontId="0" fillId="2" borderId="2" xfId="0" quotePrefix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9" fillId="2" borderId="0" xfId="0" applyFont="1" applyFill="1"/>
    <xf numFmtId="0" fontId="2" fillId="2" borderId="0" xfId="0" applyFont="1" applyFill="1"/>
    <xf numFmtId="0" fontId="12" fillId="14" borderId="0" xfId="0" applyFont="1" applyFill="1" applyAlignment="1">
      <alignment horizontal="left" indent="1"/>
    </xf>
    <xf numFmtId="0" fontId="0" fillId="0" borderId="0" xfId="0" applyAlignment="1">
      <alignment vertical="top"/>
    </xf>
    <xf numFmtId="0" fontId="27" fillId="0" borderId="0" xfId="0" applyFont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center" vertical="top" wrapText="1"/>
    </xf>
    <xf numFmtId="0" fontId="15" fillId="3" borderId="1" xfId="0" quotePrefix="1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15" fillId="3" borderId="1" xfId="0" quotePrefix="1" applyFont="1" applyFill="1" applyBorder="1" applyAlignment="1">
      <alignment horizontal="left" vertical="top" wrapText="1"/>
    </xf>
    <xf numFmtId="0" fontId="14" fillId="3" borderId="1" xfId="0" quotePrefix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5" fillId="9" borderId="1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quotePrefix="1" applyFont="1" applyFill="1" applyBorder="1" applyAlignment="1">
      <alignment horizontal="left" vertical="top" wrapText="1"/>
    </xf>
    <xf numFmtId="0" fontId="29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0" fontId="29" fillId="3" borderId="1" xfId="0" quotePrefix="1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15" fillId="3" borderId="1" xfId="0" applyFont="1" applyFill="1" applyBorder="1" applyAlignment="1">
      <alignment horizontal="left" vertical="top"/>
    </xf>
    <xf numFmtId="0" fontId="16" fillId="9" borderId="1" xfId="0" applyFont="1" applyFill="1" applyBorder="1" applyAlignment="1">
      <alignment horizontal="center" vertical="top" wrapText="1"/>
    </xf>
    <xf numFmtId="0" fontId="17" fillId="9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15" fillId="0" borderId="1" xfId="0" applyFont="1" applyFill="1" applyBorder="1" applyAlignment="1">
      <alignment horizontal="left" vertical="top"/>
    </xf>
    <xf numFmtId="0" fontId="2" fillId="15" borderId="1" xfId="0" applyFont="1" applyFill="1" applyBorder="1" applyAlignment="1">
      <alignment vertical="top"/>
    </xf>
    <xf numFmtId="0" fontId="30" fillId="15" borderId="1" xfId="0" applyFont="1" applyFill="1" applyBorder="1" applyAlignment="1">
      <alignment vertical="top" wrapText="1"/>
    </xf>
    <xf numFmtId="0" fontId="27" fillId="0" borderId="0" xfId="0" applyFont="1" applyAlignment="1">
      <alignment vertical="top"/>
    </xf>
    <xf numFmtId="0" fontId="30" fillId="15" borderId="1" xfId="0" applyFont="1" applyFill="1" applyBorder="1" applyAlignment="1">
      <alignment vertical="top"/>
    </xf>
    <xf numFmtId="0" fontId="15" fillId="3" borderId="1" xfId="0" quotePrefix="1" applyFont="1" applyFill="1" applyBorder="1" applyAlignment="1">
      <alignment horizontal="left" vertical="top"/>
    </xf>
    <xf numFmtId="0" fontId="15" fillId="0" borderId="1" xfId="0" quotePrefix="1" applyFont="1" applyFill="1" applyBorder="1" applyAlignment="1">
      <alignment horizontal="left" vertical="top"/>
    </xf>
    <xf numFmtId="0" fontId="27" fillId="0" borderId="1" xfId="0" applyFont="1" applyBorder="1" applyAlignment="1">
      <alignment vertical="top"/>
    </xf>
    <xf numFmtId="167" fontId="0" fillId="0" borderId="0" xfId="0" applyNumberFormat="1" applyAlignment="1">
      <alignment horizontal="center"/>
    </xf>
    <xf numFmtId="0" fontId="15" fillId="2" borderId="1" xfId="0" quotePrefix="1" applyFont="1" applyFill="1" applyBorder="1" applyAlignment="1">
      <alignment horizontal="left" vertical="top" wrapText="1"/>
    </xf>
    <xf numFmtId="3" fontId="0" fillId="0" borderId="0" xfId="0" applyNumberFormat="1" applyAlignment="1">
      <alignment horizontal="center"/>
    </xf>
    <xf numFmtId="0" fontId="15" fillId="16" borderId="1" xfId="0" quotePrefix="1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9" fillId="5" borderId="0" xfId="0" applyFont="1" applyFill="1" applyAlignment="1">
      <alignment horizontal="center" vertical="center" textRotation="90"/>
    </xf>
    <xf numFmtId="0" fontId="0" fillId="2" borderId="2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2" fillId="17" borderId="0" xfId="0" applyFont="1" applyFill="1"/>
    <xf numFmtId="0" fontId="2" fillId="17" borderId="0" xfId="0" applyFont="1" applyFill="1" applyAlignment="1">
      <alignment horizontal="center"/>
    </xf>
    <xf numFmtId="0" fontId="2" fillId="17" borderId="0" xfId="0" applyFont="1" applyFill="1" applyAlignment="1">
      <alignment horizontal="left"/>
    </xf>
    <xf numFmtId="0" fontId="5" fillId="18" borderId="0" xfId="0" applyFont="1" applyFill="1"/>
    <xf numFmtId="0" fontId="5" fillId="18" borderId="0" xfId="0" applyFont="1" applyFill="1" applyBorder="1"/>
    <xf numFmtId="0" fontId="5" fillId="18" borderId="0" xfId="0" applyFont="1" applyFill="1" applyAlignment="1">
      <alignment horizontal="left" vertical="top"/>
    </xf>
    <xf numFmtId="0" fontId="32" fillId="3" borderId="0" xfId="0" applyFont="1" applyFill="1"/>
    <xf numFmtId="0" fontId="2" fillId="3" borderId="0" xfId="0" applyFont="1" applyFill="1" applyAlignment="1">
      <alignment horizontal="right"/>
    </xf>
    <xf numFmtId="166" fontId="2" fillId="3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left" vertical="top"/>
    </xf>
    <xf numFmtId="0" fontId="0" fillId="0" borderId="0" xfId="0" applyFill="1"/>
  </cellXfs>
  <cellStyles count="618">
    <cellStyle name="Comma" xfId="4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colors>
    <mruColors>
      <color rgb="FFFFF3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87"/>
  <sheetViews>
    <sheetView tabSelected="1" zoomScale="125" zoomScaleNormal="125" zoomScalePageLayoutView="125" workbookViewId="0">
      <pane ySplit="7" topLeftCell="A8" activePane="bottomLeft" state="frozen"/>
      <selection pane="bottomLeft" activeCell="B2" sqref="B2"/>
    </sheetView>
  </sheetViews>
  <sheetFormatPr baseColWidth="10" defaultColWidth="10.83203125" defaultRowHeight="16" x14ac:dyDescent="0.2"/>
  <cols>
    <col min="1" max="1" width="4" style="13" customWidth="1"/>
    <col min="2" max="2" width="5.83203125" style="13" customWidth="1"/>
    <col min="3" max="3" width="1.1640625" style="13" customWidth="1"/>
    <col min="4" max="4" width="2.6640625" style="13" customWidth="1"/>
    <col min="5" max="5" width="33.5" style="13" customWidth="1"/>
    <col min="6" max="6" width="8.33203125" style="14" customWidth="1"/>
    <col min="7" max="7" width="1.5" style="14" customWidth="1"/>
    <col min="8" max="8" width="10.83203125" style="13"/>
    <col min="9" max="9" width="1.5" style="14" customWidth="1"/>
    <col min="10" max="10" width="10.83203125" style="13" hidden="1" customWidth="1"/>
    <col min="11" max="11" width="53.83203125" style="36" customWidth="1"/>
    <col min="12" max="12" width="24.1640625" style="13" customWidth="1"/>
    <col min="13" max="13" width="56.5" style="13" hidden="1" customWidth="1"/>
    <col min="14" max="14" width="14.83203125" style="13" customWidth="1"/>
    <col min="15" max="15" width="19.83203125" style="50" customWidth="1"/>
    <col min="16" max="16384" width="10.83203125" style="13"/>
  </cols>
  <sheetData>
    <row r="1" spans="2:15" ht="26" x14ac:dyDescent="0.3">
      <c r="B1" s="12" t="s">
        <v>194</v>
      </c>
    </row>
    <row r="2" spans="2:15" x14ac:dyDescent="0.2">
      <c r="B2" s="170" t="s">
        <v>193</v>
      </c>
      <c r="C2" s="170"/>
      <c r="D2" s="170"/>
      <c r="E2" s="170"/>
      <c r="F2" s="171"/>
      <c r="G2" s="171"/>
      <c r="H2" s="170"/>
      <c r="I2" s="171"/>
      <c r="J2" s="170"/>
      <c r="K2" s="172"/>
    </row>
    <row r="3" spans="2:15" x14ac:dyDescent="0.2">
      <c r="B3" s="173" t="s">
        <v>192</v>
      </c>
      <c r="C3" s="176"/>
      <c r="D3" s="176"/>
      <c r="E3" s="176"/>
      <c r="F3" s="177"/>
      <c r="G3" s="177"/>
      <c r="H3" s="176"/>
      <c r="I3" s="177"/>
      <c r="J3" s="176"/>
      <c r="K3" s="178"/>
      <c r="L3" s="179"/>
    </row>
    <row r="4" spans="2:15" x14ac:dyDescent="0.2">
      <c r="B4" s="173" t="s">
        <v>190</v>
      </c>
      <c r="F4" s="13"/>
      <c r="G4" s="13"/>
      <c r="I4" s="13"/>
    </row>
    <row r="5" spans="2:15" x14ac:dyDescent="0.2">
      <c r="E5" s="15"/>
    </row>
    <row r="6" spans="2:15" x14ac:dyDescent="0.2">
      <c r="H6" s="31" t="s">
        <v>3</v>
      </c>
    </row>
    <row r="7" spans="2:15" x14ac:dyDescent="0.2">
      <c r="F7" s="16"/>
      <c r="H7" s="17" t="s">
        <v>3</v>
      </c>
      <c r="I7" s="18"/>
      <c r="N7" s="174" t="s">
        <v>191</v>
      </c>
      <c r="O7" s="175">
        <f>O11+O52+O70+O79</f>
        <v>5967740.4000000004</v>
      </c>
    </row>
    <row r="8" spans="2:15" x14ac:dyDescent="0.2">
      <c r="H8" s="19"/>
      <c r="I8" s="20"/>
    </row>
    <row r="10" spans="2:15" x14ac:dyDescent="0.2">
      <c r="N10" s="49" t="s">
        <v>117</v>
      </c>
      <c r="O10" s="49" t="s">
        <v>118</v>
      </c>
    </row>
    <row r="11" spans="2:15" ht="21" x14ac:dyDescent="0.25">
      <c r="B11" s="162" t="s">
        <v>53</v>
      </c>
      <c r="D11" s="22"/>
      <c r="E11" s="62" t="s">
        <v>4</v>
      </c>
      <c r="F11" s="70"/>
      <c r="G11" s="71"/>
      <c r="H11" s="72"/>
      <c r="I11" s="71"/>
      <c r="J11" s="73"/>
      <c r="K11" s="74"/>
      <c r="L11" s="75"/>
      <c r="M11" s="73"/>
      <c r="N11" s="75"/>
      <c r="O11" s="76">
        <f>SUMIF(O12:O50,"&lt;&gt;#N/A")</f>
        <v>163000</v>
      </c>
    </row>
    <row r="12" spans="2:15" x14ac:dyDescent="0.2">
      <c r="B12" s="162"/>
      <c r="D12" s="23"/>
      <c r="E12" s="37" t="s">
        <v>54</v>
      </c>
      <c r="F12" s="38"/>
      <c r="G12" s="21"/>
      <c r="H12" s="42" t="s">
        <v>13</v>
      </c>
      <c r="I12" s="21"/>
      <c r="J12" s="59" t="str">
        <f>E12&amp;H12</f>
        <v>1. Cultural/Tribal ResourcesB</v>
      </c>
      <c r="K12" s="159" t="str">
        <f>VLOOKUP(J12,'Grade Descriptions'!E$4:I$93,3,FALSE)</f>
        <v xml:space="preserve">Manageable cultural/tribal resources (tribal resource present but tribe is not opposed to development) or for activity  level E state recognized jurisdictional tribal boundaries &amp; 50 mile buffer for federally recognized jurisdictional tribal boundaries.~ 4 months for BLM and SHPO concurrence </v>
      </c>
      <c r="L12" s="48" t="s">
        <v>9</v>
      </c>
      <c r="M12" s="58" t="str">
        <f>E12&amp;L12&amp;H12</f>
        <v>1. Cultural/Tribal ResourcesEnvironmental AssessmentB</v>
      </c>
      <c r="N12" s="51">
        <f>VLOOKUP(M12,'Cost Data'!G$2:K$301,5,FALSE)</f>
        <v>40500</v>
      </c>
      <c r="O12" s="55">
        <f>SUM(N12:N16)</f>
        <v>40500</v>
      </c>
    </row>
    <row r="13" spans="2:15" x14ac:dyDescent="0.2">
      <c r="B13" s="162"/>
      <c r="D13" s="23"/>
      <c r="E13" s="21"/>
      <c r="F13" s="39"/>
      <c r="G13" s="21"/>
      <c r="H13" s="43"/>
      <c r="I13" s="21"/>
      <c r="J13" s="59"/>
      <c r="K13" s="161"/>
      <c r="L13" s="48" t="s">
        <v>6</v>
      </c>
      <c r="M13" s="58" t="str">
        <f>E$12&amp;L13&amp;H$12</f>
        <v>1. Cultural/Tribal ResourcesLegalB</v>
      </c>
      <c r="N13" s="52">
        <f>VLOOKUP(M13,'Cost Data'!G$2:K$301,5,FALSE)</f>
        <v>0</v>
      </c>
      <c r="O13" s="56"/>
    </row>
    <row r="14" spans="2:15" x14ac:dyDescent="0.2">
      <c r="B14" s="162"/>
      <c r="D14" s="23"/>
      <c r="E14" s="21"/>
      <c r="F14" s="39"/>
      <c r="G14" s="21"/>
      <c r="H14" s="43"/>
      <c r="I14" s="21"/>
      <c r="J14" s="59"/>
      <c r="K14" s="161"/>
      <c r="L14" s="48" t="s">
        <v>11</v>
      </c>
      <c r="M14" s="58" t="str">
        <f t="shared" ref="M14:M15" si="0">E$12&amp;L14&amp;H$12</f>
        <v>1. Cultural/Tribal ResourcesNon-Soft Cost MitigationB</v>
      </c>
      <c r="N14" s="52">
        <f>VLOOKUP(M14,'Cost Data'!G$2:K$301,5,FALSE)</f>
        <v>0</v>
      </c>
      <c r="O14" s="56"/>
    </row>
    <row r="15" spans="2:15" x14ac:dyDescent="0.2">
      <c r="B15" s="162"/>
      <c r="D15" s="23"/>
      <c r="E15" s="21"/>
      <c r="F15" s="39"/>
      <c r="G15" s="21"/>
      <c r="H15" s="43"/>
      <c r="I15" s="21"/>
      <c r="J15" s="59"/>
      <c r="K15" s="161"/>
      <c r="L15" s="48" t="s">
        <v>10</v>
      </c>
      <c r="M15" s="58" t="str">
        <f t="shared" si="0"/>
        <v>1. Cultural/Tribal ResourcesProject Re-DesignB</v>
      </c>
      <c r="N15" s="52">
        <f>VLOOKUP(M15,'Cost Data'!G$2:K$301,5,FALSE)</f>
        <v>0</v>
      </c>
      <c r="O15" s="56"/>
    </row>
    <row r="16" spans="2:15" x14ac:dyDescent="0.2">
      <c r="B16" s="162"/>
      <c r="D16" s="23"/>
      <c r="E16" s="40"/>
      <c r="F16" s="41"/>
      <c r="G16" s="21"/>
      <c r="H16" s="44"/>
      <c r="I16" s="21"/>
      <c r="J16" s="59"/>
      <c r="K16" s="160"/>
      <c r="L16" s="48" t="s">
        <v>7</v>
      </c>
      <c r="M16" s="58" t="str">
        <f>E$12&amp;L16&amp;H$12</f>
        <v>1. Cultural/Tribal ResourcesPublic OutreachB</v>
      </c>
      <c r="N16" s="53">
        <f>VLOOKUP(M16,'Cost Data'!G$2:K$301,5,FALSE)</f>
        <v>0</v>
      </c>
      <c r="O16" s="57"/>
    </row>
    <row r="17" spans="2:15" x14ac:dyDescent="0.2">
      <c r="B17" s="162"/>
      <c r="D17" s="23"/>
      <c r="E17" s="37" t="s">
        <v>55</v>
      </c>
      <c r="F17" s="38"/>
      <c r="G17" s="21"/>
      <c r="H17" s="42" t="s">
        <v>13</v>
      </c>
      <c r="I17" s="21"/>
      <c r="J17" s="59" t="str">
        <f t="shared" ref="J17:J46" si="1">E17&amp;H17</f>
        <v>2. Environmentally Sensitive AreasB</v>
      </c>
      <c r="K17" s="159" t="str">
        <f>VLOOKUP(J17,'Grade Descriptions'!E$4:I$93,3,FALSE)</f>
        <v>Manageable environmental sensitivities (recreational, geologic, wildlife or scenic value) 3-6 month staff review</v>
      </c>
      <c r="L17" s="45" t="s">
        <v>9</v>
      </c>
      <c r="M17" s="58" t="str">
        <f>E$17&amp;L17&amp;H$17</f>
        <v>2. Environmentally Sensitive AreasEnvironmental AssessmentB</v>
      </c>
      <c r="N17" s="51">
        <f>VLOOKUP(M17,'Cost Data'!G$2:K$301,5,FALSE)</f>
        <v>26250</v>
      </c>
      <c r="O17" s="55">
        <f>SUM(N17:N21)</f>
        <v>44250</v>
      </c>
    </row>
    <row r="18" spans="2:15" x14ac:dyDescent="0.2">
      <c r="B18" s="162"/>
      <c r="D18" s="23"/>
      <c r="E18" s="21"/>
      <c r="F18" s="39"/>
      <c r="G18" s="21"/>
      <c r="H18" s="43"/>
      <c r="I18" s="21"/>
      <c r="J18" s="59"/>
      <c r="K18" s="161"/>
      <c r="L18" s="46" t="s">
        <v>6</v>
      </c>
      <c r="M18" s="58" t="str">
        <f t="shared" ref="M18:M21" si="2">E$17&amp;L18&amp;H$17</f>
        <v>2. Environmentally Sensitive AreasLegalB</v>
      </c>
      <c r="N18" s="52">
        <f>VLOOKUP(M18,'Cost Data'!G$2:K$301,5,FALSE)</f>
        <v>0</v>
      </c>
      <c r="O18" s="56"/>
    </row>
    <row r="19" spans="2:15" x14ac:dyDescent="0.2">
      <c r="B19" s="162"/>
      <c r="D19" s="23"/>
      <c r="E19" s="21"/>
      <c r="F19" s="39"/>
      <c r="G19" s="21"/>
      <c r="H19" s="43"/>
      <c r="I19" s="21"/>
      <c r="J19" s="59"/>
      <c r="K19" s="161"/>
      <c r="L19" s="46" t="s">
        <v>11</v>
      </c>
      <c r="M19" s="58" t="str">
        <f t="shared" si="2"/>
        <v>2. Environmentally Sensitive AreasNon-Soft Cost MitigationB</v>
      </c>
      <c r="N19" s="52">
        <f>VLOOKUP(M19,'Cost Data'!G$2:K$301,5,FALSE)</f>
        <v>9000</v>
      </c>
      <c r="O19" s="56"/>
    </row>
    <row r="20" spans="2:15" x14ac:dyDescent="0.2">
      <c r="B20" s="162"/>
      <c r="D20" s="23"/>
      <c r="E20" s="21"/>
      <c r="F20" s="39"/>
      <c r="G20" s="21"/>
      <c r="H20" s="43"/>
      <c r="I20" s="21"/>
      <c r="J20" s="59"/>
      <c r="K20" s="161"/>
      <c r="L20" s="46" t="s">
        <v>10</v>
      </c>
      <c r="M20" s="58" t="str">
        <f t="shared" si="2"/>
        <v>2. Environmentally Sensitive AreasProject Re-DesignB</v>
      </c>
      <c r="N20" s="52">
        <f>VLOOKUP(M20,'Cost Data'!G$2:K$301,5,FALSE)</f>
        <v>5000</v>
      </c>
      <c r="O20" s="56"/>
    </row>
    <row r="21" spans="2:15" x14ac:dyDescent="0.2">
      <c r="B21" s="162"/>
      <c r="D21" s="23"/>
      <c r="E21" s="40"/>
      <c r="F21" s="41"/>
      <c r="G21" s="21"/>
      <c r="H21" s="44"/>
      <c r="I21" s="21"/>
      <c r="J21" s="59"/>
      <c r="K21" s="160"/>
      <c r="L21" s="47" t="s">
        <v>7</v>
      </c>
      <c r="M21" s="58" t="str">
        <f t="shared" si="2"/>
        <v>2. Environmentally Sensitive AreasPublic OutreachB</v>
      </c>
      <c r="N21" s="53">
        <f>VLOOKUP(M21,'Cost Data'!G$2:K$301,5,FALSE)</f>
        <v>4000</v>
      </c>
      <c r="O21" s="57"/>
    </row>
    <row r="22" spans="2:15" x14ac:dyDescent="0.2">
      <c r="B22" s="162"/>
      <c r="D22" s="23"/>
      <c r="E22" s="37" t="s">
        <v>56</v>
      </c>
      <c r="F22" s="38"/>
      <c r="G22" s="21"/>
      <c r="H22" s="42" t="s">
        <v>13</v>
      </c>
      <c r="I22" s="21"/>
      <c r="J22" s="59" t="str">
        <f t="shared" si="1"/>
        <v>3. Biological ResourcesB</v>
      </c>
      <c r="K22" s="159" t="str">
        <f>VLOOKUP(J22,'Grade Descriptions'!E$4:I$93,3,FALSE)</f>
        <v>Managable biological resource issues (nearby species of concern) 3-6 month staff review</v>
      </c>
      <c r="L22" s="45" t="s">
        <v>9</v>
      </c>
      <c r="M22" s="58" t="str">
        <f>E$22&amp;L22&amp;H$22</f>
        <v>3. Biological ResourcesEnvironmental AssessmentB</v>
      </c>
      <c r="N22" s="51">
        <f>VLOOKUP(M22,'Cost Data'!G$2:K$301,5,FALSE)</f>
        <v>26250</v>
      </c>
      <c r="O22" s="55">
        <f>SUM(N22:N26)</f>
        <v>44250</v>
      </c>
    </row>
    <row r="23" spans="2:15" x14ac:dyDescent="0.2">
      <c r="B23" s="162"/>
      <c r="D23" s="23"/>
      <c r="E23" s="21"/>
      <c r="F23" s="39"/>
      <c r="G23" s="21"/>
      <c r="H23" s="43"/>
      <c r="I23" s="21"/>
      <c r="J23" s="59"/>
      <c r="K23" s="161"/>
      <c r="L23" s="46" t="s">
        <v>6</v>
      </c>
      <c r="M23" s="58" t="str">
        <f>E$22&amp;L23&amp;H$22</f>
        <v>3. Biological ResourcesLegalB</v>
      </c>
      <c r="N23" s="52">
        <f>VLOOKUP(M23,'Cost Data'!G$2:K$301,5,FALSE)</f>
        <v>0</v>
      </c>
      <c r="O23" s="56"/>
    </row>
    <row r="24" spans="2:15" x14ac:dyDescent="0.2">
      <c r="B24" s="162"/>
      <c r="D24" s="23"/>
      <c r="E24" s="21"/>
      <c r="F24" s="39"/>
      <c r="G24" s="21"/>
      <c r="H24" s="43"/>
      <c r="I24" s="21"/>
      <c r="J24" s="59"/>
      <c r="K24" s="161"/>
      <c r="L24" s="46" t="s">
        <v>11</v>
      </c>
      <c r="M24" s="58" t="str">
        <f t="shared" ref="M24:M26" si="3">E$22&amp;L24&amp;H$22</f>
        <v>3. Biological ResourcesNon-Soft Cost MitigationB</v>
      </c>
      <c r="N24" s="52">
        <f>VLOOKUP(M24,'Cost Data'!G$2:K$301,5,FALSE)</f>
        <v>9000</v>
      </c>
      <c r="O24" s="56"/>
    </row>
    <row r="25" spans="2:15" x14ac:dyDescent="0.2">
      <c r="B25" s="162"/>
      <c r="D25" s="23"/>
      <c r="E25" s="21"/>
      <c r="F25" s="39"/>
      <c r="G25" s="21"/>
      <c r="H25" s="43"/>
      <c r="I25" s="21"/>
      <c r="J25" s="59"/>
      <c r="K25" s="161"/>
      <c r="L25" s="46" t="s">
        <v>10</v>
      </c>
      <c r="M25" s="58" t="str">
        <f t="shared" si="3"/>
        <v>3. Biological ResourcesProject Re-DesignB</v>
      </c>
      <c r="N25" s="52">
        <f>VLOOKUP(M25,'Cost Data'!G$2:K$301,5,FALSE)</f>
        <v>5000</v>
      </c>
      <c r="O25" s="56"/>
    </row>
    <row r="26" spans="2:15" x14ac:dyDescent="0.2">
      <c r="B26" s="162"/>
      <c r="D26" s="23"/>
      <c r="E26" s="40"/>
      <c r="F26" s="41"/>
      <c r="G26" s="21"/>
      <c r="H26" s="44"/>
      <c r="I26" s="21"/>
      <c r="J26" s="59"/>
      <c r="K26" s="160"/>
      <c r="L26" s="47" t="s">
        <v>7</v>
      </c>
      <c r="M26" s="58" t="str">
        <f t="shared" si="3"/>
        <v>3. Biological ResourcesPublic OutreachB</v>
      </c>
      <c r="N26" s="53">
        <f>VLOOKUP(M26,'Cost Data'!G$2:K$301,5,FALSE)</f>
        <v>4000</v>
      </c>
      <c r="O26" s="57"/>
    </row>
    <row r="27" spans="2:15" x14ac:dyDescent="0.2">
      <c r="B27" s="162"/>
      <c r="D27" s="23"/>
      <c r="E27" s="37" t="s">
        <v>57</v>
      </c>
      <c r="F27" s="38"/>
      <c r="G27" s="21"/>
      <c r="H27" s="42" t="s">
        <v>13</v>
      </c>
      <c r="I27" s="21"/>
      <c r="J27" s="59" t="str">
        <f t="shared" si="1"/>
        <v>4. Land OwnershipB</v>
      </c>
      <c r="K27" s="159" t="str">
        <f>VLOOKUP(J27,'Grade Descriptions'!E$4:I$93,3,FALSE)</f>
        <v>Private land, multiple owners (with potential split estate issues)</v>
      </c>
      <c r="L27" s="45" t="s">
        <v>9</v>
      </c>
      <c r="M27" s="58" t="str">
        <f>E$27&amp;L27&amp;H$27</f>
        <v>4. Land OwnershipEnvironmental AssessmentB</v>
      </c>
      <c r="N27" s="51">
        <f>VLOOKUP(M27,'Cost Data'!G$2:K$301,5,FALSE)</f>
        <v>0</v>
      </c>
      <c r="O27" s="55">
        <f>SUM(N27:N35)</f>
        <v>24000</v>
      </c>
    </row>
    <row r="28" spans="2:15" x14ac:dyDescent="0.2">
      <c r="B28" s="162"/>
      <c r="D28" s="23"/>
      <c r="E28" s="21"/>
      <c r="F28" s="39"/>
      <c r="G28" s="21"/>
      <c r="H28" s="43"/>
      <c r="I28" s="21"/>
      <c r="J28" s="59"/>
      <c r="K28" s="161"/>
      <c r="L28" s="46" t="s">
        <v>122</v>
      </c>
      <c r="M28" s="58" t="str">
        <f>E$27&amp;L28&amp;H$27</f>
        <v>4. Land OwnershipLand ManB</v>
      </c>
      <c r="N28" s="52">
        <f>VLOOKUP(M28,'Cost Data'!G$2:K$301,5,FALSE)</f>
        <v>9000</v>
      </c>
      <c r="O28" s="56"/>
    </row>
    <row r="29" spans="2:15" x14ac:dyDescent="0.2">
      <c r="B29" s="162"/>
      <c r="D29" s="23"/>
      <c r="E29" s="21"/>
      <c r="F29" s="39"/>
      <c r="G29" s="21"/>
      <c r="H29" s="43"/>
      <c r="I29" s="21"/>
      <c r="J29" s="59"/>
      <c r="K29" s="161"/>
      <c r="L29" s="46" t="s">
        <v>6</v>
      </c>
      <c r="M29" s="58" t="str">
        <f t="shared" ref="M29:M35" si="4">E$27&amp;L29&amp;H$27</f>
        <v>4. Land OwnershipLegalB</v>
      </c>
      <c r="N29" s="52">
        <f>VLOOKUP(M29,'Cost Data'!G$2:K$301,5,FALSE)</f>
        <v>3000</v>
      </c>
      <c r="O29" s="56"/>
    </row>
    <row r="30" spans="2:15" x14ac:dyDescent="0.2">
      <c r="B30" s="162"/>
      <c r="D30" s="23"/>
      <c r="E30" s="21"/>
      <c r="F30" s="39"/>
      <c r="G30" s="21"/>
      <c r="H30" s="43"/>
      <c r="I30" s="21"/>
      <c r="J30" s="59"/>
      <c r="K30" s="161"/>
      <c r="L30" s="46" t="s">
        <v>11</v>
      </c>
      <c r="M30" s="58" t="str">
        <f t="shared" si="4"/>
        <v>4. Land OwnershipNon-Soft Cost MitigationB</v>
      </c>
      <c r="N30" s="52">
        <f>VLOOKUP(M30,'Cost Data'!G$2:K$301,5,FALSE)</f>
        <v>0</v>
      </c>
      <c r="O30" s="56"/>
    </row>
    <row r="31" spans="2:15" x14ac:dyDescent="0.2">
      <c r="B31" s="162"/>
      <c r="D31" s="23"/>
      <c r="E31" s="21"/>
      <c r="F31" s="39"/>
      <c r="G31" s="21"/>
      <c r="H31" s="43"/>
      <c r="I31" s="21"/>
      <c r="J31" s="59"/>
      <c r="K31" s="161"/>
      <c r="L31" s="46" t="s">
        <v>119</v>
      </c>
      <c r="M31" s="58" t="str">
        <f t="shared" si="4"/>
        <v>4. Land OwnershipRentalsB</v>
      </c>
      <c r="N31" s="52">
        <f>VLOOKUP(M31,'Cost Data'!G$2:K$301,5,FALSE)</f>
        <v>12000</v>
      </c>
      <c r="O31" s="56"/>
    </row>
    <row r="32" spans="2:15" x14ac:dyDescent="0.2">
      <c r="B32" s="162"/>
      <c r="D32" s="23"/>
      <c r="E32" s="21"/>
      <c r="F32" s="39"/>
      <c r="G32" s="21"/>
      <c r="H32" s="43"/>
      <c r="I32" s="21"/>
      <c r="J32" s="59"/>
      <c r="K32" s="161"/>
      <c r="L32" s="46" t="s">
        <v>120</v>
      </c>
      <c r="M32" s="58" t="str">
        <f t="shared" si="4"/>
        <v>4. Land OwnershipRoyaltiesB</v>
      </c>
      <c r="N32" s="52">
        <f>VLOOKUP(M32,'Cost Data'!G$2:K$301,5,FALSE)</f>
        <v>0</v>
      </c>
      <c r="O32" s="56"/>
    </row>
    <row r="33" spans="2:15" x14ac:dyDescent="0.2">
      <c r="B33" s="162"/>
      <c r="D33" s="23"/>
      <c r="E33" s="21"/>
      <c r="F33" s="39"/>
      <c r="G33" s="21"/>
      <c r="H33" s="43"/>
      <c r="I33" s="21"/>
      <c r="J33" s="59"/>
      <c r="K33" s="161"/>
      <c r="L33" s="46" t="s">
        <v>121</v>
      </c>
      <c r="M33" s="58" t="str">
        <f t="shared" si="4"/>
        <v>4. Land OwnershipProperty TaxesB</v>
      </c>
      <c r="N33" s="52">
        <f>VLOOKUP(M33,'Cost Data'!G$2:K$301,5,FALSE)</f>
        <v>0</v>
      </c>
      <c r="O33" s="56"/>
    </row>
    <row r="34" spans="2:15" x14ac:dyDescent="0.2">
      <c r="B34" s="162"/>
      <c r="D34" s="23"/>
      <c r="E34" s="21"/>
      <c r="F34" s="39"/>
      <c r="G34" s="21"/>
      <c r="H34" s="43"/>
      <c r="I34" s="21"/>
      <c r="J34" s="59"/>
      <c r="K34" s="161"/>
      <c r="L34" s="46" t="s">
        <v>10</v>
      </c>
      <c r="M34" s="58" t="str">
        <f t="shared" si="4"/>
        <v>4. Land OwnershipProject Re-DesignB</v>
      </c>
      <c r="N34" s="52">
        <f>VLOOKUP(M34,'Cost Data'!G$2:K$301,5,FALSE)</f>
        <v>0</v>
      </c>
      <c r="O34" s="56"/>
    </row>
    <row r="35" spans="2:15" x14ac:dyDescent="0.2">
      <c r="B35" s="162"/>
      <c r="D35" s="23"/>
      <c r="E35" s="40"/>
      <c r="F35" s="41"/>
      <c r="G35" s="21"/>
      <c r="H35" s="44"/>
      <c r="I35" s="21"/>
      <c r="J35" s="59"/>
      <c r="K35" s="160"/>
      <c r="L35" s="47" t="s">
        <v>7</v>
      </c>
      <c r="M35" s="58" t="str">
        <f t="shared" si="4"/>
        <v>4. Land OwnershipPublic OutreachB</v>
      </c>
      <c r="N35" s="52">
        <f>VLOOKUP(M35,'Cost Data'!G$2:K$301,5,FALSE)</f>
        <v>0</v>
      </c>
      <c r="O35" s="57"/>
    </row>
    <row r="36" spans="2:15" s="7" customFormat="1" x14ac:dyDescent="0.2">
      <c r="B36" s="162"/>
      <c r="D36" s="95"/>
      <c r="E36" s="96" t="s">
        <v>127</v>
      </c>
      <c r="F36" s="97"/>
      <c r="G36" s="96"/>
      <c r="H36" s="98" t="s">
        <v>13</v>
      </c>
      <c r="I36" s="96"/>
      <c r="J36" s="99" t="str">
        <f t="shared" si="1"/>
        <v>5a. Federal Lease QueueB</v>
      </c>
      <c r="K36" s="163" t="str">
        <f>VLOOKUP(J36,'Grade Descriptions'!E$4:I$93,3,FALSE)</f>
        <v>na</v>
      </c>
      <c r="L36" s="100" t="s">
        <v>9</v>
      </c>
      <c r="M36" s="101" t="str">
        <f>E$36&amp;L36&amp;H$36</f>
        <v>5a. Federal Lease QueueEnvironmental AssessmentB</v>
      </c>
      <c r="N36" s="102" t="e">
        <f>VLOOKUP(M36,'Cost Data'!G$2:K$301,5,FALSE)</f>
        <v>#N/A</v>
      </c>
      <c r="O36" s="103" t="e">
        <f>SUM(N36:N40)</f>
        <v>#N/A</v>
      </c>
    </row>
    <row r="37" spans="2:15" s="7" customFormat="1" x14ac:dyDescent="0.2">
      <c r="B37" s="162"/>
      <c r="D37" s="95"/>
      <c r="E37" s="96"/>
      <c r="F37" s="97"/>
      <c r="G37" s="96"/>
      <c r="H37" s="98"/>
      <c r="I37" s="96"/>
      <c r="J37" s="99"/>
      <c r="K37" s="164"/>
      <c r="L37" s="95" t="s">
        <v>6</v>
      </c>
      <c r="M37" s="101" t="str">
        <f>E$36&amp;L37&amp;H$36</f>
        <v>5a. Federal Lease QueueLegalB</v>
      </c>
      <c r="N37" s="104" t="e">
        <f>VLOOKUP(M37,'Cost Data'!G$2:K$301,5,FALSE)</f>
        <v>#N/A</v>
      </c>
      <c r="O37" s="105"/>
    </row>
    <row r="38" spans="2:15" s="7" customFormat="1" x14ac:dyDescent="0.2">
      <c r="B38" s="162"/>
      <c r="D38" s="95"/>
      <c r="E38" s="96"/>
      <c r="F38" s="97"/>
      <c r="G38" s="96"/>
      <c r="H38" s="98"/>
      <c r="I38" s="96"/>
      <c r="J38" s="99"/>
      <c r="K38" s="164"/>
      <c r="L38" s="95" t="s">
        <v>11</v>
      </c>
      <c r="M38" s="101" t="str">
        <f>E$36&amp;L38&amp;H$36</f>
        <v>5a. Federal Lease QueueNon-Soft Cost MitigationB</v>
      </c>
      <c r="N38" s="104" t="e">
        <f>VLOOKUP(M38,'Cost Data'!G$2:K$301,5,FALSE)</f>
        <v>#N/A</v>
      </c>
      <c r="O38" s="105"/>
    </row>
    <row r="39" spans="2:15" s="7" customFormat="1" x14ac:dyDescent="0.2">
      <c r="B39" s="162"/>
      <c r="D39" s="95"/>
      <c r="E39" s="96"/>
      <c r="F39" s="97"/>
      <c r="G39" s="96"/>
      <c r="H39" s="98"/>
      <c r="I39" s="96"/>
      <c r="J39" s="99"/>
      <c r="K39" s="164"/>
      <c r="L39" s="95" t="s">
        <v>10</v>
      </c>
      <c r="M39" s="101" t="str">
        <f>E$36&amp;L39&amp;H$36</f>
        <v>5a. Federal Lease QueueProject Re-DesignB</v>
      </c>
      <c r="N39" s="104" t="e">
        <f>VLOOKUP(M39,'Cost Data'!G$2:K$301,5,FALSE)</f>
        <v>#N/A</v>
      </c>
      <c r="O39" s="105"/>
    </row>
    <row r="40" spans="2:15" s="7" customFormat="1" x14ac:dyDescent="0.2">
      <c r="B40" s="162"/>
      <c r="D40" s="95"/>
      <c r="E40" s="106"/>
      <c r="F40" s="107"/>
      <c r="G40" s="96"/>
      <c r="H40" s="108"/>
      <c r="I40" s="96"/>
      <c r="J40" s="99"/>
      <c r="K40" s="165"/>
      <c r="L40" s="109" t="s">
        <v>7</v>
      </c>
      <c r="M40" s="101" t="str">
        <f>E$36&amp;L40&amp;H$36</f>
        <v>5a. Federal Lease QueuePublic OutreachB</v>
      </c>
      <c r="N40" s="110" t="e">
        <f>VLOOKUP(M40,'Cost Data'!G$2:K$301,5,FALSE)</f>
        <v>#N/A</v>
      </c>
      <c r="O40" s="111"/>
    </row>
    <row r="41" spans="2:15" s="7" customFormat="1" x14ac:dyDescent="0.2">
      <c r="B41" s="162"/>
      <c r="D41" s="95"/>
      <c r="E41" s="112" t="s">
        <v>129</v>
      </c>
      <c r="F41" s="113"/>
      <c r="G41" s="96"/>
      <c r="H41" s="114" t="s">
        <v>13</v>
      </c>
      <c r="I41" s="96"/>
      <c r="J41" s="99" t="str">
        <f t="shared" si="1"/>
        <v>5b. State Lease QueueB</v>
      </c>
      <c r="K41" s="157" t="str">
        <f>VLOOKUP(J41,'Grade Descriptions'!E$4:I$93,3,FALSE)</f>
        <v>Queue for state lease application is &lt;2 years</v>
      </c>
      <c r="L41" s="7" t="s">
        <v>9</v>
      </c>
      <c r="M41" s="101" t="str">
        <f>E$41&amp;L41&amp;H$41</f>
        <v>5b. State Lease QueueEnvironmental AssessmentB</v>
      </c>
      <c r="N41" s="102" t="e">
        <f>VLOOKUP(M41,'Cost Data'!G$2:K$301,5,FALSE)</f>
        <v>#N/A</v>
      </c>
      <c r="O41" s="103" t="e">
        <f>SUM(N41:N45)</f>
        <v>#N/A</v>
      </c>
    </row>
    <row r="42" spans="2:15" s="7" customFormat="1" x14ac:dyDescent="0.2">
      <c r="B42" s="162"/>
      <c r="D42" s="95"/>
      <c r="E42" s="96"/>
      <c r="F42" s="97"/>
      <c r="G42" s="96"/>
      <c r="H42" s="98"/>
      <c r="I42" s="96"/>
      <c r="J42" s="99"/>
      <c r="K42" s="166"/>
      <c r="L42" s="7" t="s">
        <v>6</v>
      </c>
      <c r="M42" s="101" t="str">
        <f>E$41&amp;L42&amp;H$41</f>
        <v>5b. State Lease QueueLegalB</v>
      </c>
      <c r="N42" s="104" t="e">
        <f>VLOOKUP(M42,'Cost Data'!G$2:K$301,5,FALSE)</f>
        <v>#N/A</v>
      </c>
      <c r="O42" s="105"/>
    </row>
    <row r="43" spans="2:15" s="7" customFormat="1" x14ac:dyDescent="0.2">
      <c r="B43" s="162"/>
      <c r="D43" s="95"/>
      <c r="E43" s="96"/>
      <c r="F43" s="97"/>
      <c r="G43" s="96"/>
      <c r="H43" s="98"/>
      <c r="I43" s="96"/>
      <c r="J43" s="99"/>
      <c r="K43" s="166"/>
      <c r="L43" s="7" t="s">
        <v>11</v>
      </c>
      <c r="M43" s="101" t="str">
        <f>E$41&amp;L43&amp;H$41</f>
        <v>5b. State Lease QueueNon-Soft Cost MitigationB</v>
      </c>
      <c r="N43" s="104" t="e">
        <f>VLOOKUP(M43,'Cost Data'!G$2:K$301,5,FALSE)</f>
        <v>#N/A</v>
      </c>
      <c r="O43" s="105"/>
    </row>
    <row r="44" spans="2:15" s="7" customFormat="1" x14ac:dyDescent="0.2">
      <c r="B44" s="162"/>
      <c r="D44" s="95"/>
      <c r="E44" s="96"/>
      <c r="F44" s="97"/>
      <c r="G44" s="96"/>
      <c r="H44" s="98"/>
      <c r="I44" s="96"/>
      <c r="J44" s="99"/>
      <c r="K44" s="166"/>
      <c r="L44" s="7" t="s">
        <v>10</v>
      </c>
      <c r="M44" s="101" t="str">
        <f>E$41&amp;L44&amp;H$41</f>
        <v>5b. State Lease QueueProject Re-DesignB</v>
      </c>
      <c r="N44" s="104" t="e">
        <f>VLOOKUP(M44,'Cost Data'!G$2:K$301,5,FALSE)</f>
        <v>#N/A</v>
      </c>
      <c r="O44" s="105"/>
    </row>
    <row r="45" spans="2:15" s="7" customFormat="1" x14ac:dyDescent="0.2">
      <c r="B45" s="162"/>
      <c r="D45" s="95"/>
      <c r="E45" s="106"/>
      <c r="F45" s="107"/>
      <c r="G45" s="96"/>
      <c r="H45" s="108"/>
      <c r="I45" s="96"/>
      <c r="J45" s="99"/>
      <c r="K45" s="158"/>
      <c r="L45" s="7" t="s">
        <v>7</v>
      </c>
      <c r="M45" s="101" t="str">
        <f>E$41&amp;L45&amp;H$41</f>
        <v>5b. State Lease QueuePublic OutreachB</v>
      </c>
      <c r="N45" s="110" t="e">
        <f>VLOOKUP(M45,'Cost Data'!G$2:K$301,5,FALSE)</f>
        <v>#N/A</v>
      </c>
      <c r="O45" s="111"/>
    </row>
    <row r="46" spans="2:15" x14ac:dyDescent="0.2">
      <c r="B46" s="162"/>
      <c r="D46" s="23"/>
      <c r="E46" s="37" t="s">
        <v>128</v>
      </c>
      <c r="F46" s="38"/>
      <c r="G46" s="21"/>
      <c r="H46" s="42" t="s">
        <v>13</v>
      </c>
      <c r="I46" s="21"/>
      <c r="J46" s="59" t="str">
        <f t="shared" si="1"/>
        <v>6. Proximity to PopulationB</v>
      </c>
      <c r="K46" s="159" t="str">
        <f>VLOOKUP(J46,'Grade Descriptions'!E$4:I$93,3,FALSE)</f>
        <v>Located within 15 miles of civilian populations or military installations</v>
      </c>
      <c r="L46" s="45" t="s">
        <v>9</v>
      </c>
      <c r="M46" s="58" t="str">
        <f>E$46&amp;L46&amp;H$46</f>
        <v>6. Proximity to PopulationEnvironmental AssessmentB</v>
      </c>
      <c r="N46" s="51">
        <f>VLOOKUP(M46,'Cost Data'!G$2:K$301,5,FALSE)</f>
        <v>0</v>
      </c>
      <c r="O46" s="55">
        <f>SUM(N46:N50)</f>
        <v>10000</v>
      </c>
    </row>
    <row r="47" spans="2:15" x14ac:dyDescent="0.2">
      <c r="B47" s="162"/>
      <c r="D47" s="23"/>
      <c r="E47" s="21"/>
      <c r="F47" s="39"/>
      <c r="G47" s="21"/>
      <c r="H47" s="43"/>
      <c r="I47" s="21"/>
      <c r="J47" s="59"/>
      <c r="K47" s="161"/>
      <c r="L47" s="46" t="s">
        <v>6</v>
      </c>
      <c r="M47" s="58" t="str">
        <f>E$46&amp;L47&amp;H$46</f>
        <v>6. Proximity to PopulationLegalB</v>
      </c>
      <c r="N47" s="52">
        <f>VLOOKUP(M47,'Cost Data'!G$2:K$301,5,FALSE)</f>
        <v>0</v>
      </c>
      <c r="O47" s="56"/>
    </row>
    <row r="48" spans="2:15" x14ac:dyDescent="0.2">
      <c r="B48" s="162"/>
      <c r="D48" s="23"/>
      <c r="E48" s="21"/>
      <c r="F48" s="39"/>
      <c r="G48" s="21"/>
      <c r="H48" s="43"/>
      <c r="I48" s="21"/>
      <c r="J48" s="59"/>
      <c r="K48" s="161"/>
      <c r="L48" s="46" t="s">
        <v>11</v>
      </c>
      <c r="M48" s="58" t="str">
        <f t="shared" ref="M48:M50" si="5">E$46&amp;L48&amp;H$46</f>
        <v>6. Proximity to PopulationNon-Soft Cost MitigationB</v>
      </c>
      <c r="N48" s="52">
        <f>VLOOKUP(M48,'Cost Data'!G$2:K$301,5,FALSE)</f>
        <v>0</v>
      </c>
      <c r="O48" s="56"/>
    </row>
    <row r="49" spans="2:15" x14ac:dyDescent="0.2">
      <c r="B49" s="162"/>
      <c r="D49" s="23"/>
      <c r="E49" s="21"/>
      <c r="F49" s="39"/>
      <c r="G49" s="21"/>
      <c r="H49" s="43"/>
      <c r="I49" s="21"/>
      <c r="J49" s="59"/>
      <c r="K49" s="161"/>
      <c r="L49" s="46" t="s">
        <v>10</v>
      </c>
      <c r="M49" s="58" t="str">
        <f t="shared" si="5"/>
        <v>6. Proximity to PopulationProject Re-DesignB</v>
      </c>
      <c r="N49" s="52">
        <f>VLOOKUP(M49,'Cost Data'!G$2:K$301,5,FALSE)</f>
        <v>0</v>
      </c>
      <c r="O49" s="56"/>
    </row>
    <row r="50" spans="2:15" x14ac:dyDescent="0.2">
      <c r="B50" s="162"/>
      <c r="D50" s="23"/>
      <c r="E50" s="40"/>
      <c r="F50" s="41"/>
      <c r="G50" s="21"/>
      <c r="H50" s="44"/>
      <c r="I50" s="21"/>
      <c r="J50" s="34"/>
      <c r="K50" s="160"/>
      <c r="L50" s="47" t="s">
        <v>7</v>
      </c>
      <c r="M50" s="58" t="str">
        <f t="shared" si="5"/>
        <v>6. Proximity to PopulationPublic OutreachB</v>
      </c>
      <c r="N50" s="53">
        <f>VLOOKUP(M50,'Cost Data'!G$2:K$301,5,FALSE)</f>
        <v>10000</v>
      </c>
      <c r="O50" s="57"/>
    </row>
    <row r="51" spans="2:15" ht="6" customHeight="1" x14ac:dyDescent="0.2">
      <c r="B51" s="162"/>
      <c r="H51" s="32"/>
    </row>
    <row r="52" spans="2:15" ht="21" x14ac:dyDescent="0.25">
      <c r="B52" s="162"/>
      <c r="D52" s="24"/>
      <c r="E52" s="62" t="s">
        <v>8</v>
      </c>
      <c r="F52" s="63"/>
      <c r="G52" s="64"/>
      <c r="H52" s="65"/>
      <c r="I52" s="64"/>
      <c r="J52" s="66"/>
      <c r="K52" s="69"/>
      <c r="L52" s="67"/>
      <c r="M52" s="66"/>
      <c r="N52" s="67"/>
      <c r="O52" s="68">
        <f>SUM(O53:O68)</f>
        <v>119000</v>
      </c>
    </row>
    <row r="53" spans="2:15" s="7" customFormat="1" ht="22.75" customHeight="1" x14ac:dyDescent="0.2">
      <c r="B53" s="162"/>
      <c r="D53" s="95"/>
      <c r="E53" s="112" t="s">
        <v>130</v>
      </c>
      <c r="F53" s="113"/>
      <c r="G53" s="96"/>
      <c r="H53" s="114" t="s">
        <v>13</v>
      </c>
      <c r="I53" s="96"/>
      <c r="J53" s="115" t="str">
        <f t="shared" ref="J53:J63" si="6">E53&amp;H53</f>
        <v>1. State Regulatory FrameworkB</v>
      </c>
      <c r="K53" s="157" t="str">
        <f>VLOOKUP(J53,'Grade Descriptions'!E$4:I$93,3,FALSE)</f>
        <v>State/County has geothermal regulations and experience successfully permitting projects</v>
      </c>
      <c r="L53" s="100" t="s">
        <v>49</v>
      </c>
      <c r="M53" s="101" t="str">
        <f>E$53&amp;L53&amp;H$53</f>
        <v>1. State Regulatory FrameworkHourly savings/costsB</v>
      </c>
      <c r="N53" s="102" t="str">
        <f>VLOOKUP(M53,'Cost Data'!G$2:K$301,5,FALSE)</f>
        <v>?</v>
      </c>
      <c r="O53" s="103">
        <f>SUM(N53:N54)</f>
        <v>0</v>
      </c>
    </row>
    <row r="54" spans="2:15" s="7" customFormat="1" ht="24.5" customHeight="1" x14ac:dyDescent="0.2">
      <c r="B54" s="162"/>
      <c r="D54" s="95"/>
      <c r="E54" s="106"/>
      <c r="F54" s="107"/>
      <c r="G54" s="96"/>
      <c r="H54" s="108"/>
      <c r="I54" s="96"/>
      <c r="J54" s="115"/>
      <c r="K54" s="158"/>
      <c r="L54" s="109" t="s">
        <v>50</v>
      </c>
      <c r="M54" s="101" t="str">
        <f>E$53&amp;L54&amp;H$53</f>
        <v>1. State Regulatory FrameworkPermitting time - cost of money savings/costB</v>
      </c>
      <c r="N54" s="110" t="str">
        <f>VLOOKUP(M54,'Cost Data'!G$2:K$301,5,FALSE)</f>
        <v>?</v>
      </c>
      <c r="O54" s="116"/>
    </row>
    <row r="55" spans="2:15" s="7" customFormat="1" ht="22.25" customHeight="1" x14ac:dyDescent="0.2">
      <c r="B55" s="162"/>
      <c r="D55" s="95"/>
      <c r="E55" s="112" t="s">
        <v>131</v>
      </c>
      <c r="F55" s="113"/>
      <c r="G55" s="96"/>
      <c r="H55" s="114" t="s">
        <v>13</v>
      </c>
      <c r="I55" s="117"/>
      <c r="J55" s="115" t="str">
        <f t="shared" si="6"/>
        <v>2. Federal Regulatory FrameworkB</v>
      </c>
      <c r="K55" s="157" t="str">
        <f>VLOOKUP(J55,'Grade Descriptions'!E$4:I$93,3,FALSE)</f>
        <v xml:space="preserve">Project is on BLM-administered mineral estate in a area with experience permitting geothermal exploration and development projects and BLM does not have an MOU with the state </v>
      </c>
      <c r="L55" s="7" t="s">
        <v>49</v>
      </c>
      <c r="M55" s="101" t="str">
        <f>E$55&amp;L55&amp;H$55</f>
        <v>2. Federal Regulatory FrameworkHourly savings/costsB</v>
      </c>
      <c r="N55" s="102" t="str">
        <f>VLOOKUP(M55,'Cost Data'!G$2:K$301,5,FALSE)</f>
        <v>?</v>
      </c>
      <c r="O55" s="103">
        <f>SUM(N55:N56)</f>
        <v>0</v>
      </c>
    </row>
    <row r="56" spans="2:15" s="7" customFormat="1" ht="49.25" customHeight="1" x14ac:dyDescent="0.2">
      <c r="B56" s="162"/>
      <c r="D56" s="95"/>
      <c r="E56" s="106"/>
      <c r="F56" s="107"/>
      <c r="G56" s="96"/>
      <c r="H56" s="108"/>
      <c r="I56" s="117"/>
      <c r="J56" s="115"/>
      <c r="K56" s="158"/>
      <c r="L56" s="7" t="s">
        <v>50</v>
      </c>
      <c r="M56" s="101" t="str">
        <f>E$55&amp;L56&amp;H$55</f>
        <v>2. Federal Regulatory FrameworkPermitting time - cost of money savings/costB</v>
      </c>
      <c r="N56" s="110" t="str">
        <f>VLOOKUP(M56,'Cost Data'!G$2:K$301,5,FALSE)</f>
        <v>?</v>
      </c>
      <c r="O56" s="116"/>
    </row>
    <row r="57" spans="2:15" x14ac:dyDescent="0.2">
      <c r="B57" s="162"/>
      <c r="D57" s="25"/>
      <c r="E57" s="37" t="s">
        <v>58</v>
      </c>
      <c r="F57" s="38"/>
      <c r="G57" s="37"/>
      <c r="H57" s="61" t="s">
        <v>13</v>
      </c>
      <c r="I57" s="26"/>
      <c r="J57" s="34" t="str">
        <f t="shared" si="6"/>
        <v>3. Environmental Review ProcessB</v>
      </c>
      <c r="K57" s="159" t="str">
        <f>VLOOKUP(J57,'Grade Descriptions'!E$4:I$93,3,FALSE)</f>
        <v>Project is subject to one federal or state environmental review process for any permits required for the project. Federal review 18 - 24 months, State review &lt;12 months</v>
      </c>
      <c r="L57" s="45" t="s">
        <v>9</v>
      </c>
      <c r="M57" s="58" t="str">
        <f>E$57&amp;L57&amp;H$57</f>
        <v>3. Environmental Review ProcessEnvironmental AssessmentB</v>
      </c>
      <c r="N57" s="51">
        <f>VLOOKUP(M57,'Cost Data'!G$2:K$301,5,FALSE)</f>
        <v>75000</v>
      </c>
      <c r="O57" s="55">
        <f>SUM(N57:N62)</f>
        <v>75000</v>
      </c>
    </row>
    <row r="58" spans="2:15" x14ac:dyDescent="0.2">
      <c r="B58" s="162"/>
      <c r="D58" s="25"/>
      <c r="E58" s="21"/>
      <c r="F58" s="39"/>
      <c r="G58" s="21"/>
      <c r="H58" s="60"/>
      <c r="I58" s="26"/>
      <c r="J58" s="34"/>
      <c r="K58" s="161"/>
      <c r="L58" s="46" t="s">
        <v>6</v>
      </c>
      <c r="M58" s="58" t="str">
        <f t="shared" ref="M58:M62" si="7">E$57&amp;L58&amp;H$57</f>
        <v>3. Environmental Review ProcessLegalB</v>
      </c>
      <c r="N58" s="52">
        <f>VLOOKUP(M58,'Cost Data'!G$2:K$301,5,FALSE)</f>
        <v>0</v>
      </c>
      <c r="O58" s="56"/>
    </row>
    <row r="59" spans="2:15" x14ac:dyDescent="0.2">
      <c r="B59" s="162"/>
      <c r="D59" s="25"/>
      <c r="E59" s="21"/>
      <c r="F59" s="39"/>
      <c r="G59" s="21"/>
      <c r="H59" s="60"/>
      <c r="I59" s="26"/>
      <c r="J59" s="34"/>
      <c r="K59" s="161"/>
      <c r="L59" s="46" t="s">
        <v>11</v>
      </c>
      <c r="M59" s="58" t="str">
        <f t="shared" si="7"/>
        <v>3. Environmental Review ProcessNon-Soft Cost MitigationB</v>
      </c>
      <c r="N59" s="52">
        <f>VLOOKUP(M59,'Cost Data'!G$2:K$301,5,FALSE)</f>
        <v>0</v>
      </c>
      <c r="O59" s="56"/>
    </row>
    <row r="60" spans="2:15" x14ac:dyDescent="0.2">
      <c r="B60" s="162"/>
      <c r="D60" s="25"/>
      <c r="E60" s="21"/>
      <c r="F60" s="39"/>
      <c r="G60" s="21"/>
      <c r="H60" s="60"/>
      <c r="I60" s="26"/>
      <c r="J60" s="34"/>
      <c r="K60" s="161"/>
      <c r="L60" s="46" t="s">
        <v>10</v>
      </c>
      <c r="M60" s="58" t="str">
        <f t="shared" si="7"/>
        <v>3. Environmental Review ProcessProject Re-DesignB</v>
      </c>
      <c r="N60" s="52">
        <f>VLOOKUP(M60,'Cost Data'!G$2:K$301,5,FALSE)</f>
        <v>0</v>
      </c>
      <c r="O60" s="56"/>
    </row>
    <row r="61" spans="2:15" x14ac:dyDescent="0.2">
      <c r="B61" s="162"/>
      <c r="D61" s="25"/>
      <c r="E61" s="21"/>
      <c r="F61" s="39"/>
      <c r="G61" s="21"/>
      <c r="H61" s="60"/>
      <c r="I61" s="26"/>
      <c r="J61" s="34"/>
      <c r="K61" s="161"/>
      <c r="L61" s="46" t="s">
        <v>7</v>
      </c>
      <c r="M61" s="58" t="str">
        <f t="shared" si="7"/>
        <v>3. Environmental Review ProcessPublic OutreachB</v>
      </c>
      <c r="N61" s="52">
        <f>VLOOKUP(M61,'Cost Data'!G$2:K$301,5,FALSE)</f>
        <v>0</v>
      </c>
      <c r="O61" s="56"/>
    </row>
    <row r="62" spans="2:15" x14ac:dyDescent="0.2">
      <c r="B62" s="162"/>
      <c r="D62" s="25"/>
      <c r="E62" s="40"/>
      <c r="F62" s="41"/>
      <c r="G62" s="40"/>
      <c r="H62" s="33"/>
      <c r="I62" s="26"/>
      <c r="J62" s="34"/>
      <c r="K62" s="160"/>
      <c r="L62" s="47" t="s">
        <v>46</v>
      </c>
      <c r="M62" s="58" t="str">
        <f t="shared" si="7"/>
        <v>3. Environmental Review ProcessWait Time - Cost of CapitalB</v>
      </c>
      <c r="N62" s="53">
        <f>VLOOKUP(M62,'Cost Data'!G$2:K$301,5,FALSE)</f>
        <v>0</v>
      </c>
      <c r="O62" s="57"/>
    </row>
    <row r="63" spans="2:15" x14ac:dyDescent="0.2">
      <c r="B63" s="162"/>
      <c r="D63" s="25"/>
      <c r="E63" s="37" t="s">
        <v>59</v>
      </c>
      <c r="F63" s="38"/>
      <c r="G63" s="37"/>
      <c r="H63" s="61" t="s">
        <v>13</v>
      </c>
      <c r="I63" s="26"/>
      <c r="J63" s="34" t="str">
        <f t="shared" si="6"/>
        <v>4. Ancillary PermitsB</v>
      </c>
      <c r="K63" s="159" t="str">
        <f>VLOOKUP(J63,'Grade Descriptions'!E$4:I$93,3,FALSE)</f>
        <v>Project requires 5-6 permits</v>
      </c>
      <c r="L63" s="45" t="s">
        <v>124</v>
      </c>
      <c r="M63" s="58" t="str">
        <f>E$63&amp;L63&amp;H$63</f>
        <v>4. Ancillary PermitsPermitting &amp; Environmental AssessmentB</v>
      </c>
      <c r="N63" s="51">
        <f>VLOOKUP(M63,'Cost Data'!G$2:K$301,5,FALSE)</f>
        <v>30000</v>
      </c>
      <c r="O63" s="55">
        <f>SUM(N63:N68)</f>
        <v>44000</v>
      </c>
    </row>
    <row r="64" spans="2:15" x14ac:dyDescent="0.2">
      <c r="B64" s="162"/>
      <c r="D64" s="25"/>
      <c r="E64" s="21"/>
      <c r="F64" s="39"/>
      <c r="G64" s="21"/>
      <c r="H64" s="60"/>
      <c r="I64" s="26"/>
      <c r="J64" s="34"/>
      <c r="K64" s="161"/>
      <c r="L64" s="46" t="s">
        <v>125</v>
      </c>
      <c r="M64" s="58" t="str">
        <f t="shared" ref="M64:M68" si="8">E$63&amp;L64&amp;H$63</f>
        <v>4. Ancillary PermitsO&amp;M Annual Permit FeesB</v>
      </c>
      <c r="N64" s="52">
        <f>VLOOKUP(M64,'Cost Data'!G$2:K$301,5,FALSE)</f>
        <v>9000</v>
      </c>
      <c r="O64" s="56"/>
    </row>
    <row r="65" spans="2:15" x14ac:dyDescent="0.2">
      <c r="B65" s="162"/>
      <c r="D65" s="25"/>
      <c r="E65" s="21"/>
      <c r="F65" s="39"/>
      <c r="G65" s="21"/>
      <c r="H65" s="60"/>
      <c r="I65" s="26"/>
      <c r="J65" s="34"/>
      <c r="K65" s="161"/>
      <c r="L65" s="46" t="s">
        <v>6</v>
      </c>
      <c r="M65" s="58" t="str">
        <f t="shared" si="8"/>
        <v>4. Ancillary PermitsLegalB</v>
      </c>
      <c r="N65" s="52">
        <f>VLOOKUP(M65,'Cost Data'!G$2:K$301,5,FALSE)</f>
        <v>0</v>
      </c>
      <c r="O65" s="56"/>
    </row>
    <row r="66" spans="2:15" x14ac:dyDescent="0.2">
      <c r="B66" s="162"/>
      <c r="D66" s="25"/>
      <c r="E66" s="21"/>
      <c r="F66" s="39"/>
      <c r="G66" s="21"/>
      <c r="H66" s="60"/>
      <c r="I66" s="26"/>
      <c r="J66" s="34"/>
      <c r="K66" s="161"/>
      <c r="L66" s="46" t="s">
        <v>11</v>
      </c>
      <c r="M66" s="58" t="str">
        <f t="shared" si="8"/>
        <v>4. Ancillary PermitsNon-Soft Cost MitigationB</v>
      </c>
      <c r="N66" s="52">
        <f>VLOOKUP(M66,'Cost Data'!G$2:K$301,5,FALSE)</f>
        <v>0</v>
      </c>
      <c r="O66" s="56"/>
    </row>
    <row r="67" spans="2:15" x14ac:dyDescent="0.2">
      <c r="B67" s="162"/>
      <c r="D67" s="25"/>
      <c r="E67" s="21"/>
      <c r="F67" s="39"/>
      <c r="G67" s="21"/>
      <c r="H67" s="60"/>
      <c r="I67" s="26"/>
      <c r="J67" s="34"/>
      <c r="K67" s="161"/>
      <c r="L67" s="46" t="s">
        <v>10</v>
      </c>
      <c r="M67" s="58" t="str">
        <f t="shared" si="8"/>
        <v>4. Ancillary PermitsProject Re-DesignB</v>
      </c>
      <c r="N67" s="52">
        <f>VLOOKUP(M67,'Cost Data'!G$2:K$301,5,FALSE)</f>
        <v>0</v>
      </c>
      <c r="O67" s="56"/>
    </row>
    <row r="68" spans="2:15" x14ac:dyDescent="0.2">
      <c r="B68" s="162"/>
      <c r="D68" s="25"/>
      <c r="E68" s="40"/>
      <c r="F68" s="41"/>
      <c r="G68" s="40"/>
      <c r="H68" s="33"/>
      <c r="I68" s="26"/>
      <c r="J68" s="34"/>
      <c r="K68" s="160"/>
      <c r="L68" s="47" t="s">
        <v>7</v>
      </c>
      <c r="M68" s="58" t="str">
        <f t="shared" si="8"/>
        <v>4. Ancillary PermitsPublic OutreachB</v>
      </c>
      <c r="N68" s="53">
        <f>VLOOKUP(M68,'Cost Data'!G$2:K$301,5,FALSE)</f>
        <v>5000</v>
      </c>
      <c r="O68" s="57"/>
    </row>
    <row r="69" spans="2:15" ht="22.25" customHeight="1" x14ac:dyDescent="0.2">
      <c r="B69" s="162"/>
      <c r="H69" s="32"/>
    </row>
    <row r="70" spans="2:15" ht="21" x14ac:dyDescent="0.25">
      <c r="B70" s="162"/>
      <c r="D70" s="27"/>
      <c r="E70" s="77" t="s">
        <v>18</v>
      </c>
      <c r="F70" s="78"/>
      <c r="G70" s="79"/>
      <c r="H70" s="80"/>
      <c r="I70" s="79"/>
      <c r="J70" s="81"/>
      <c r="K70" s="82"/>
      <c r="L70" s="83"/>
      <c r="M70" s="81"/>
      <c r="N70" s="83"/>
      <c r="O70" s="93">
        <f>SUM(O71:O77)</f>
        <v>5000000</v>
      </c>
    </row>
    <row r="71" spans="2:15" x14ac:dyDescent="0.2">
      <c r="B71" s="162"/>
      <c r="D71" s="28"/>
      <c r="E71" s="37" t="s">
        <v>60</v>
      </c>
      <c r="F71" s="38"/>
      <c r="G71" s="21"/>
      <c r="H71" s="42" t="s">
        <v>13</v>
      </c>
      <c r="I71" s="21"/>
      <c r="J71" s="34" t="str">
        <f t="shared" ref="J71:J76" si="9">E71&amp;H71</f>
        <v>1. Distance to nearest transmission lineB</v>
      </c>
      <c r="K71" s="159" t="str">
        <f>VLOOKUP(J71,'Grade Descriptions'!E$4:I$93,3,FALSE)</f>
        <v>Distance to nearest line: 5-10 miles</v>
      </c>
      <c r="L71" s="45" t="s">
        <v>20</v>
      </c>
      <c r="M71" s="58" t="str">
        <f>E$71&amp;L71&amp;H$71</f>
        <v>1. Distance to nearest transmission lineConstruction (materials/labor)B</v>
      </c>
      <c r="N71" s="51">
        <f>VLOOKUP(M71,'Cost Data'!G$2:K$301,5,FALSE)</f>
        <v>2000000</v>
      </c>
      <c r="O71" s="55">
        <f>SUM(N71:N73)</f>
        <v>2000000</v>
      </c>
    </row>
    <row r="72" spans="2:15" ht="25.75" customHeight="1" x14ac:dyDescent="0.2">
      <c r="B72" s="162"/>
      <c r="D72" s="28"/>
      <c r="E72" s="21"/>
      <c r="F72" s="39"/>
      <c r="G72" s="21"/>
      <c r="H72" s="43"/>
      <c r="I72" s="21"/>
      <c r="J72" s="34"/>
      <c r="K72" s="161"/>
      <c r="L72" s="46" t="s">
        <v>8</v>
      </c>
      <c r="M72" s="58" t="str">
        <f>E$71&amp;L72&amp;H$71</f>
        <v>1. Distance to nearest transmission linePermittingB</v>
      </c>
      <c r="N72" s="52">
        <f>VLOOKUP(M72,'Cost Data'!G$2:K$301,5,FALSE)</f>
        <v>0</v>
      </c>
      <c r="O72" s="56"/>
    </row>
    <row r="73" spans="2:15" ht="19.75" customHeight="1" x14ac:dyDescent="0.2">
      <c r="B73" s="162"/>
      <c r="D73" s="28"/>
      <c r="E73" s="21"/>
      <c r="F73" s="39"/>
      <c r="G73" s="21"/>
      <c r="H73" s="43"/>
      <c r="I73" s="21"/>
      <c r="J73" s="34"/>
      <c r="K73" s="160"/>
      <c r="L73" s="54" t="s">
        <v>9</v>
      </c>
      <c r="M73" s="58" t="str">
        <f t="shared" ref="M73" si="10">E$71&amp;L73&amp;H$71</f>
        <v>1. Distance to nearest transmission lineEnvironmental AssessmentB</v>
      </c>
      <c r="N73" s="52">
        <f>VLOOKUP(M73,'Cost Data'!G$2:K$301,5,FALSE)</f>
        <v>0</v>
      </c>
      <c r="O73" s="56"/>
    </row>
    <row r="74" spans="2:15" ht="38.5" customHeight="1" x14ac:dyDescent="0.2">
      <c r="B74" s="162"/>
      <c r="D74" s="28"/>
      <c r="E74" s="37" t="s">
        <v>132</v>
      </c>
      <c r="F74" s="38"/>
      <c r="G74" s="21"/>
      <c r="H74" s="42" t="s">
        <v>13</v>
      </c>
      <c r="I74" s="21"/>
      <c r="J74" s="34" t="str">
        <f t="shared" si="9"/>
        <v>2. Substation/TransformerB</v>
      </c>
      <c r="K74" s="159" t="str">
        <f>VLOOKUP(J74,'Grade Descriptions'!E$4:I$93,3,FALSE)</f>
        <v>Substation and/or transformer has available capacity greater than size of project. (Available capacity &gt; capacity of project)</v>
      </c>
      <c r="L74" s="45" t="s">
        <v>27</v>
      </c>
      <c r="M74" s="58" t="str">
        <f>E$74&amp;L74&amp;H$74</f>
        <v>2. Substation/TransformerDeveloper costs (time, negotiation, engineering)B</v>
      </c>
      <c r="N74" s="51">
        <f>VLOOKUP(M74,'Cost Data'!G$2:K$301,5,FALSE)</f>
        <v>0</v>
      </c>
      <c r="O74" s="55">
        <f>SUM(N74:N75)</f>
        <v>3000000</v>
      </c>
    </row>
    <row r="75" spans="2:15" ht="18" customHeight="1" x14ac:dyDescent="0.2">
      <c r="B75" s="162"/>
      <c r="D75" s="28"/>
      <c r="E75" s="40"/>
      <c r="F75" s="41"/>
      <c r="G75" s="21"/>
      <c r="H75" s="44"/>
      <c r="I75" s="21"/>
      <c r="J75" s="34"/>
      <c r="K75" s="160"/>
      <c r="L75" s="47" t="s">
        <v>26</v>
      </c>
      <c r="M75" s="58" t="str">
        <f>E$74&amp;L75&amp;H$74</f>
        <v>2. Substation/TransformerUtility Upgrade/Connection FeeB</v>
      </c>
      <c r="N75" s="53">
        <f>VLOOKUP(M75,'Cost Data'!G$2:K$301,5,FALSE)</f>
        <v>3000000</v>
      </c>
      <c r="O75" s="57"/>
    </row>
    <row r="76" spans="2:15" x14ac:dyDescent="0.2">
      <c r="B76" s="162"/>
      <c r="D76" s="28"/>
      <c r="E76" s="37" t="s">
        <v>61</v>
      </c>
      <c r="F76" s="38"/>
      <c r="G76" s="21"/>
      <c r="H76" s="42" t="s">
        <v>13</v>
      </c>
      <c r="I76" s="21"/>
      <c r="J76" s="34" t="str">
        <f t="shared" si="9"/>
        <v>3. Available Line CapacityB</v>
      </c>
      <c r="K76" s="159" t="str">
        <f>VLOOKUP(J76,'Grade Descriptions'!E$4:I$93,3,FALSE)</f>
        <v>Line has available capacity   greater than size of project. (Available capacity &gt; capacity of project)</v>
      </c>
      <c r="L76" s="45" t="s">
        <v>27</v>
      </c>
      <c r="M76" s="58" t="str">
        <f>E$76&amp;L76&amp;H$76</f>
        <v>3. Available Line CapacityDeveloper costs (time, negotiation, engineering)B</v>
      </c>
      <c r="N76" s="51">
        <f>VLOOKUP(M76,'Cost Data'!G$2:K$301,5,FALSE)</f>
        <v>0</v>
      </c>
      <c r="O76" s="55">
        <f>SUM(N76:N77)</f>
        <v>0</v>
      </c>
    </row>
    <row r="77" spans="2:15" x14ac:dyDescent="0.2">
      <c r="B77" s="162"/>
      <c r="D77" s="28"/>
      <c r="E77" s="40"/>
      <c r="F77" s="41"/>
      <c r="G77" s="21"/>
      <c r="H77" s="44"/>
      <c r="I77" s="21"/>
      <c r="J77" s="34"/>
      <c r="K77" s="160"/>
      <c r="L77" s="47" t="s">
        <v>26</v>
      </c>
      <c r="M77" s="58" t="str">
        <f>E$76&amp;L77&amp;H$76</f>
        <v>3. Available Line CapacityUtility Upgrade/Connection FeeB</v>
      </c>
      <c r="N77" s="53">
        <f>VLOOKUP(M77,'Cost Data'!G$2:K$301,5,FALSE)</f>
        <v>0</v>
      </c>
      <c r="O77" s="57"/>
    </row>
    <row r="78" spans="2:15" ht="23.5" customHeight="1" x14ac:dyDescent="0.2">
      <c r="B78" s="162"/>
      <c r="H78" s="32"/>
    </row>
    <row r="79" spans="2:15" ht="21" x14ac:dyDescent="0.25">
      <c r="B79" s="162"/>
      <c r="D79" s="29"/>
      <c r="E79" s="77" t="s">
        <v>19</v>
      </c>
      <c r="F79" s="78"/>
      <c r="G79" s="79"/>
      <c r="H79" s="80"/>
      <c r="I79" s="79"/>
      <c r="J79" s="81"/>
      <c r="K79" s="82"/>
      <c r="L79" s="83"/>
      <c r="M79" s="81"/>
      <c r="N79" s="83"/>
      <c r="O79" s="93">
        <f>SUM(O80:O87)</f>
        <v>685740.4</v>
      </c>
    </row>
    <row r="80" spans="2:15" x14ac:dyDescent="0.2">
      <c r="B80" s="162"/>
      <c r="D80" s="30"/>
      <c r="E80" s="37" t="s">
        <v>101</v>
      </c>
      <c r="F80" s="38"/>
      <c r="G80" s="21"/>
      <c r="H80" s="42" t="s">
        <v>13</v>
      </c>
      <c r="I80" s="21"/>
      <c r="J80" s="34" t="str">
        <f t="shared" ref="J80:J86" si="11">E80&amp;H80</f>
        <v>1. DemandB</v>
      </c>
      <c r="K80" s="159" t="str">
        <f>VLOOKUP(J80,'Grade Descriptions'!E$4:I$93,3,FALSE)</f>
        <v xml:space="preserve">Current demand &amp; strong long-term demand (either usage increase or retirements)  (PPA price: &gt; $80/ MWh - $100 / MWh) </v>
      </c>
      <c r="L80" s="45" t="s">
        <v>38</v>
      </c>
      <c r="M80" s="58" t="str">
        <f>E$80&amp;L80&amp;H$80</f>
        <v>1. DemandDeveloper timeB</v>
      </c>
      <c r="N80" s="51">
        <f>VLOOKUP(M80,'Cost Data'!G$2:K$301,5,FALSE)</f>
        <v>40000</v>
      </c>
      <c r="O80" s="55">
        <f>SUM(N80:N82)</f>
        <v>40000</v>
      </c>
    </row>
    <row r="81" spans="2:15" x14ac:dyDescent="0.2">
      <c r="B81" s="162"/>
      <c r="D81" s="30"/>
      <c r="E81" s="21"/>
      <c r="F81" s="39"/>
      <c r="G81" s="21"/>
      <c r="H81" s="43"/>
      <c r="I81" s="21"/>
      <c r="J81" s="34"/>
      <c r="K81" s="161"/>
      <c r="L81" s="46"/>
      <c r="M81" s="58"/>
      <c r="N81" s="52"/>
      <c r="O81" s="56"/>
    </row>
    <row r="82" spans="2:15" x14ac:dyDescent="0.2">
      <c r="B82" s="162"/>
      <c r="D82" s="30"/>
      <c r="E82" s="21"/>
      <c r="F82" s="39"/>
      <c r="G82" s="21"/>
      <c r="H82" s="43"/>
      <c r="I82" s="21"/>
      <c r="J82" s="89"/>
      <c r="K82" s="161"/>
      <c r="L82" s="46"/>
      <c r="M82" s="58"/>
      <c r="N82" s="52"/>
      <c r="O82" s="56"/>
    </row>
    <row r="83" spans="2:15" x14ac:dyDescent="0.2">
      <c r="B83" s="162"/>
      <c r="D83" s="30"/>
      <c r="E83" s="37" t="s">
        <v>62</v>
      </c>
      <c r="F83" s="38"/>
      <c r="G83" s="21"/>
      <c r="H83" s="42" t="s">
        <v>13</v>
      </c>
      <c r="I83" s="21"/>
      <c r="J83" s="89" t="str">
        <f t="shared" si="11"/>
        <v>2. IncentivesB</v>
      </c>
      <c r="K83" s="159" t="str">
        <f>VLOOKUP(J83,'Grade Descriptions'!E$4:I$93,3,FALSE)</f>
        <v>Qualifies for mix of federal financial and tax incentives – includes grants or loan guarantees (Guaranteed for life of project (&gt;3 year))</v>
      </c>
      <c r="L83" s="45" t="s">
        <v>39</v>
      </c>
      <c r="M83" s="58" t="str">
        <f>E$83&amp;L83&amp;H$83</f>
        <v>2. IncentivesIncentives - existenceB</v>
      </c>
      <c r="N83" s="51">
        <f>VLOOKUP(M83,'Cost Data'!G$2:K$301,5,FALSE)</f>
        <v>0</v>
      </c>
      <c r="O83" s="55">
        <f>SUM(N83:N84)</f>
        <v>30000</v>
      </c>
    </row>
    <row r="84" spans="2:15" x14ac:dyDescent="0.2">
      <c r="B84" s="162"/>
      <c r="D84" s="30"/>
      <c r="E84" s="40"/>
      <c r="F84" s="41"/>
      <c r="G84" s="21"/>
      <c r="H84" s="44"/>
      <c r="I84" s="21"/>
      <c r="J84" s="89"/>
      <c r="K84" s="160"/>
      <c r="L84" s="47" t="s">
        <v>41</v>
      </c>
      <c r="M84" s="58" t="str">
        <f>E$83&amp;L84&amp;H$83</f>
        <v>2. IncentivesIncentives - paperworkB</v>
      </c>
      <c r="N84" s="53">
        <f>VLOOKUP(M84,'Cost Data'!G$2:K$301,5,FALSE)</f>
        <v>30000</v>
      </c>
      <c r="O84" s="57"/>
    </row>
    <row r="85" spans="2:15" ht="51" customHeight="1" x14ac:dyDescent="0.2">
      <c r="B85" s="162"/>
      <c r="D85" s="30"/>
      <c r="E85" s="85" t="s">
        <v>63</v>
      </c>
      <c r="F85" s="86"/>
      <c r="G85" s="87"/>
      <c r="H85" s="88" t="s">
        <v>13</v>
      </c>
      <c r="I85" s="21"/>
      <c r="J85" s="89" t="str">
        <f t="shared" si="11"/>
        <v>3. PoliciesB</v>
      </c>
      <c r="K85" s="84" t="str">
        <f>VLOOKUP(J85,'Grade Descriptions'!E$4:I$93,3,FALSE)</f>
        <v>Interconnection set-aside for geothermal power or RPS or state purchase requirement   ((RPS % for geothermal) &gt;= (RPS % of other renewables))</v>
      </c>
      <c r="L85" s="35" t="s">
        <v>42</v>
      </c>
      <c r="M85" s="90" t="str">
        <f>E$85&amp;L85&amp;H$85</f>
        <v>3. PoliciesRPS?B</v>
      </c>
      <c r="N85" s="91">
        <f>VLOOKUP(M85,'Cost Data'!G$2:K$301,5,FALSE)</f>
        <v>0</v>
      </c>
      <c r="O85" s="92">
        <f>N85</f>
        <v>0</v>
      </c>
    </row>
    <row r="86" spans="2:15" x14ac:dyDescent="0.2">
      <c r="B86" s="162"/>
      <c r="D86" s="30"/>
      <c r="E86" s="37" t="s">
        <v>64</v>
      </c>
      <c r="F86" s="38"/>
      <c r="G86" s="21"/>
      <c r="H86" s="42" t="s">
        <v>13</v>
      </c>
      <c r="I86" s="21"/>
      <c r="J86" s="89" t="str">
        <f t="shared" si="11"/>
        <v>4. Local Retail Price of ElectricityB</v>
      </c>
      <c r="K86" s="159" t="str">
        <f>VLOOKUP(J86,'Grade Descriptions'!E$4:I$93,3,FALSE)</f>
        <v>Cost of supplying geothermal to the market is less than the weighted average of other technologies on the grid.   (Geothermal cost/kWh &lt; average grid retail price (US avg = 9.84 cents/ kWh))</v>
      </c>
      <c r="L86" s="45" t="s">
        <v>36</v>
      </c>
      <c r="M86" s="58" t="str">
        <f>E$86&amp;L86&amp;H$86</f>
        <v>4. Local Retail Price of Electricityprofit marginB</v>
      </c>
      <c r="N86" s="51">
        <f>VLOOKUP(M86,'Cost Data'!G$2:K$301,5,FALSE)</f>
        <v>615740.4</v>
      </c>
      <c r="O86" s="55">
        <f>SUM(N86:N87)</f>
        <v>615740.4</v>
      </c>
    </row>
    <row r="87" spans="2:15" x14ac:dyDescent="0.2">
      <c r="B87" s="162"/>
      <c r="D87" s="30"/>
      <c r="E87" s="40"/>
      <c r="F87" s="41"/>
      <c r="G87" s="21"/>
      <c r="H87" s="44"/>
      <c r="I87" s="21"/>
      <c r="J87" s="34"/>
      <c r="K87" s="160"/>
      <c r="L87" s="47" t="s">
        <v>44</v>
      </c>
      <c r="M87" s="58" t="str">
        <f>E$86&amp;L87&amp;H$86</f>
        <v>4. Local Retail Price of ElectricitySupply - LCOE compared to competitionB</v>
      </c>
      <c r="N87" s="53">
        <f>VLOOKUP(M87,'Cost Data'!G$2:K$301,5,FALSE)</f>
        <v>0</v>
      </c>
      <c r="O87" s="57"/>
    </row>
  </sheetData>
  <mergeCells count="18">
    <mergeCell ref="K83:K84"/>
    <mergeCell ref="K86:K87"/>
    <mergeCell ref="B11:B87"/>
    <mergeCell ref="K12:K16"/>
    <mergeCell ref="K17:K21"/>
    <mergeCell ref="K36:K40"/>
    <mergeCell ref="K27:K35"/>
    <mergeCell ref="K46:K50"/>
    <mergeCell ref="K41:K45"/>
    <mergeCell ref="K22:K26"/>
    <mergeCell ref="K63:K68"/>
    <mergeCell ref="K57:K62"/>
    <mergeCell ref="K53:K54"/>
    <mergeCell ref="K55:K56"/>
    <mergeCell ref="K76:K77"/>
    <mergeCell ref="K74:K75"/>
    <mergeCell ref="K71:K73"/>
    <mergeCell ref="K80:K82"/>
  </mergeCells>
  <printOptions horizontalCentered="1" verticalCentered="1"/>
  <pageMargins left="0.75" right="0.75" top="0.25" bottom="0.25" header="0.5" footer="0.5"/>
  <pageSetup scale="4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301"/>
  <sheetViews>
    <sheetView topLeftCell="C1" zoomScale="125" zoomScaleNormal="125" zoomScalePageLayoutView="125" workbookViewId="0">
      <pane ySplit="1" topLeftCell="A2" activePane="bottomLeft" state="frozen"/>
      <selection pane="bottomLeft" activeCell="M1" sqref="L1:M1"/>
    </sheetView>
  </sheetViews>
  <sheetFormatPr baseColWidth="10" defaultColWidth="11" defaultRowHeight="16" x14ac:dyDescent="0.2"/>
  <cols>
    <col min="4" max="4" width="28.83203125" customWidth="1"/>
    <col min="5" max="5" width="45.33203125" customWidth="1"/>
    <col min="7" max="7" width="54.5" style="1" hidden="1" customWidth="1"/>
    <col min="9" max="9" width="11.5" bestFit="1" customWidth="1"/>
    <col min="10" max="11" width="13.83203125" bestFit="1" customWidth="1"/>
    <col min="12" max="12" width="14.1640625" customWidth="1"/>
  </cols>
  <sheetData>
    <row r="1" spans="2:13" x14ac:dyDescent="0.2">
      <c r="C1" s="167" t="s">
        <v>0</v>
      </c>
      <c r="D1" s="167" t="s">
        <v>1</v>
      </c>
      <c r="E1" s="167" t="s">
        <v>2</v>
      </c>
      <c r="F1" s="168" t="s">
        <v>3</v>
      </c>
      <c r="G1" s="169"/>
      <c r="H1" s="168" t="s">
        <v>24</v>
      </c>
      <c r="I1" s="168" t="s">
        <v>29</v>
      </c>
      <c r="J1" s="168" t="s">
        <v>31</v>
      </c>
      <c r="K1" s="168" t="s">
        <v>28</v>
      </c>
      <c r="L1" s="168" t="s">
        <v>12</v>
      </c>
      <c r="M1" s="168" t="s">
        <v>21</v>
      </c>
    </row>
    <row r="2" spans="2:13" x14ac:dyDescent="0.2">
      <c r="B2">
        <v>1</v>
      </c>
      <c r="C2" t="s">
        <v>4</v>
      </c>
      <c r="D2" t="s">
        <v>54</v>
      </c>
      <c r="E2" t="s">
        <v>9</v>
      </c>
      <c r="F2" s="2" t="s">
        <v>5</v>
      </c>
      <c r="G2" s="1" t="str">
        <f t="shared" ref="G2:G65" si="0">D2&amp;E2&amp;F2</f>
        <v>1. Cultural/Tribal ResourcesEnvironmental AssessmentA</v>
      </c>
      <c r="H2" s="2"/>
      <c r="I2" s="9">
        <v>150</v>
      </c>
      <c r="J2" s="2">
        <v>200</v>
      </c>
      <c r="K2" s="9">
        <f>I2*J2</f>
        <v>30000</v>
      </c>
      <c r="L2" s="2"/>
    </row>
    <row r="3" spans="2:13" x14ac:dyDescent="0.2">
      <c r="B3">
        <v>1</v>
      </c>
      <c r="C3" t="s">
        <v>4</v>
      </c>
      <c r="D3" t="s">
        <v>54</v>
      </c>
      <c r="E3" t="s">
        <v>6</v>
      </c>
      <c r="F3" s="2" t="s">
        <v>5</v>
      </c>
      <c r="G3" s="1" t="str">
        <f t="shared" si="0"/>
        <v>1. Cultural/Tribal ResourcesLegalA</v>
      </c>
      <c r="H3" s="2"/>
      <c r="I3" s="9">
        <v>300</v>
      </c>
      <c r="J3" s="2">
        <v>0</v>
      </c>
      <c r="K3" s="9">
        <f>I3*J3</f>
        <v>0</v>
      </c>
      <c r="L3" s="2"/>
    </row>
    <row r="4" spans="2:13" x14ac:dyDescent="0.2">
      <c r="B4">
        <v>1</v>
      </c>
      <c r="C4" t="s">
        <v>4</v>
      </c>
      <c r="D4" t="s">
        <v>54</v>
      </c>
      <c r="E4" t="s">
        <v>11</v>
      </c>
      <c r="F4" s="2" t="s">
        <v>5</v>
      </c>
      <c r="G4" s="1" t="str">
        <f t="shared" si="0"/>
        <v>1. Cultural/Tribal ResourcesNon-Soft Cost MitigationA</v>
      </c>
      <c r="H4" s="2"/>
      <c r="I4" s="9">
        <v>150</v>
      </c>
      <c r="J4" s="2">
        <v>0</v>
      </c>
      <c r="K4" s="9">
        <f t="shared" ref="K4:K5" si="1">I4*J4</f>
        <v>0</v>
      </c>
      <c r="L4" s="2">
        <v>0</v>
      </c>
    </row>
    <row r="5" spans="2:13" x14ac:dyDescent="0.2">
      <c r="B5">
        <v>1</v>
      </c>
      <c r="C5" t="s">
        <v>4</v>
      </c>
      <c r="D5" t="s">
        <v>54</v>
      </c>
      <c r="E5" t="s">
        <v>10</v>
      </c>
      <c r="F5" s="2" t="s">
        <v>5</v>
      </c>
      <c r="G5" s="1" t="str">
        <f t="shared" si="0"/>
        <v>1. Cultural/Tribal ResourcesProject Re-DesignA</v>
      </c>
      <c r="H5" s="2"/>
      <c r="I5" s="9">
        <v>125</v>
      </c>
      <c r="J5" s="2">
        <v>0</v>
      </c>
      <c r="K5" s="9">
        <f t="shared" si="1"/>
        <v>0</v>
      </c>
      <c r="L5" s="2"/>
    </row>
    <row r="6" spans="2:13" x14ac:dyDescent="0.2">
      <c r="B6">
        <v>1</v>
      </c>
      <c r="C6" t="s">
        <v>4</v>
      </c>
      <c r="D6" t="s">
        <v>54</v>
      </c>
      <c r="E6" t="s">
        <v>7</v>
      </c>
      <c r="F6" s="2" t="s">
        <v>5</v>
      </c>
      <c r="G6" s="1" t="str">
        <f t="shared" si="0"/>
        <v>1. Cultural/Tribal ResourcesPublic OutreachA</v>
      </c>
      <c r="H6" s="2"/>
      <c r="I6" s="9">
        <v>100</v>
      </c>
      <c r="J6" s="2">
        <v>0</v>
      </c>
      <c r="K6" s="9">
        <f t="shared" ref="K6:K13" si="2">I6*J6</f>
        <v>0</v>
      </c>
      <c r="L6" s="2"/>
    </row>
    <row r="7" spans="2:13" x14ac:dyDescent="0.2">
      <c r="B7">
        <v>1</v>
      </c>
      <c r="C7" t="s">
        <v>4</v>
      </c>
      <c r="D7" t="s">
        <v>54</v>
      </c>
      <c r="E7" t="s">
        <v>9</v>
      </c>
      <c r="F7" s="2" t="s">
        <v>13</v>
      </c>
      <c r="G7" s="1" t="str">
        <f t="shared" si="0"/>
        <v>1. Cultural/Tribal ResourcesEnvironmental AssessmentB</v>
      </c>
      <c r="H7" s="2"/>
      <c r="I7" s="9">
        <v>150</v>
      </c>
      <c r="J7" s="2">
        <v>270</v>
      </c>
      <c r="K7" s="9">
        <f t="shared" si="2"/>
        <v>40500</v>
      </c>
      <c r="L7" s="2"/>
    </row>
    <row r="8" spans="2:13" x14ac:dyDescent="0.2">
      <c r="B8">
        <v>1</v>
      </c>
      <c r="C8" t="s">
        <v>4</v>
      </c>
      <c r="D8" t="s">
        <v>54</v>
      </c>
      <c r="E8" t="s">
        <v>6</v>
      </c>
      <c r="F8" s="2" t="s">
        <v>13</v>
      </c>
      <c r="G8" s="1" t="str">
        <f t="shared" si="0"/>
        <v>1. Cultural/Tribal ResourcesLegalB</v>
      </c>
      <c r="H8" s="2"/>
      <c r="I8" s="9">
        <v>300</v>
      </c>
      <c r="J8" s="2">
        <v>0</v>
      </c>
      <c r="K8" s="9">
        <f t="shared" si="2"/>
        <v>0</v>
      </c>
      <c r="L8" s="2"/>
    </row>
    <row r="9" spans="2:13" x14ac:dyDescent="0.2">
      <c r="B9">
        <v>1</v>
      </c>
      <c r="C9" t="s">
        <v>4</v>
      </c>
      <c r="D9" t="s">
        <v>54</v>
      </c>
      <c r="E9" t="s">
        <v>11</v>
      </c>
      <c r="F9" s="2" t="s">
        <v>13</v>
      </c>
      <c r="G9" s="1" t="str">
        <f t="shared" si="0"/>
        <v>1. Cultural/Tribal ResourcesNon-Soft Cost MitigationB</v>
      </c>
      <c r="H9" s="2"/>
      <c r="I9" s="9">
        <v>150</v>
      </c>
      <c r="J9" s="2">
        <v>0</v>
      </c>
      <c r="K9" s="9">
        <f t="shared" si="2"/>
        <v>0</v>
      </c>
      <c r="L9" s="2">
        <v>0</v>
      </c>
    </row>
    <row r="10" spans="2:13" x14ac:dyDescent="0.2">
      <c r="B10">
        <v>1</v>
      </c>
      <c r="C10" t="s">
        <v>4</v>
      </c>
      <c r="D10" t="s">
        <v>54</v>
      </c>
      <c r="E10" t="s">
        <v>10</v>
      </c>
      <c r="F10" s="2" t="s">
        <v>13</v>
      </c>
      <c r="G10" s="1" t="str">
        <f t="shared" si="0"/>
        <v>1. Cultural/Tribal ResourcesProject Re-DesignB</v>
      </c>
      <c r="H10" s="2"/>
      <c r="I10" s="9">
        <v>125</v>
      </c>
      <c r="J10" s="2">
        <v>0</v>
      </c>
      <c r="K10" s="9">
        <f t="shared" si="2"/>
        <v>0</v>
      </c>
      <c r="L10" s="2"/>
    </row>
    <row r="11" spans="2:13" x14ac:dyDescent="0.2">
      <c r="B11">
        <v>1</v>
      </c>
      <c r="C11" t="s">
        <v>4</v>
      </c>
      <c r="D11" t="s">
        <v>54</v>
      </c>
      <c r="E11" t="s">
        <v>7</v>
      </c>
      <c r="F11" s="2" t="s">
        <v>13</v>
      </c>
      <c r="G11" s="1" t="str">
        <f t="shared" si="0"/>
        <v>1. Cultural/Tribal ResourcesPublic OutreachB</v>
      </c>
      <c r="H11" s="2"/>
      <c r="I11" s="9">
        <v>100</v>
      </c>
      <c r="J11" s="2">
        <v>0</v>
      </c>
      <c r="K11" s="9">
        <f t="shared" si="2"/>
        <v>0</v>
      </c>
      <c r="L11" s="2"/>
    </row>
    <row r="12" spans="2:13" x14ac:dyDescent="0.2">
      <c r="B12">
        <v>1</v>
      </c>
      <c r="C12" t="s">
        <v>4</v>
      </c>
      <c r="D12" t="s">
        <v>54</v>
      </c>
      <c r="E12" t="s">
        <v>9</v>
      </c>
      <c r="F12" s="2" t="s">
        <v>14</v>
      </c>
      <c r="G12" s="1" t="str">
        <f t="shared" si="0"/>
        <v>1. Cultural/Tribal ResourcesEnvironmental AssessmentC</v>
      </c>
      <c r="H12" s="2"/>
      <c r="I12" s="9">
        <v>150</v>
      </c>
      <c r="J12" s="2">
        <v>300</v>
      </c>
      <c r="K12" s="9">
        <f t="shared" si="2"/>
        <v>45000</v>
      </c>
      <c r="L12" s="2"/>
    </row>
    <row r="13" spans="2:13" x14ac:dyDescent="0.2">
      <c r="B13">
        <v>1</v>
      </c>
      <c r="C13" t="s">
        <v>4</v>
      </c>
      <c r="D13" t="s">
        <v>54</v>
      </c>
      <c r="E13" t="s">
        <v>6</v>
      </c>
      <c r="F13" s="2" t="s">
        <v>14</v>
      </c>
      <c r="G13" s="1" t="str">
        <f t="shared" si="0"/>
        <v>1. Cultural/Tribal ResourcesLegalC</v>
      </c>
      <c r="H13" s="2"/>
      <c r="I13" s="9">
        <v>300</v>
      </c>
      <c r="J13" s="2">
        <v>0</v>
      </c>
      <c r="K13" s="9">
        <f t="shared" si="2"/>
        <v>0</v>
      </c>
      <c r="L13" s="2"/>
    </row>
    <row r="14" spans="2:13" x14ac:dyDescent="0.2">
      <c r="B14">
        <v>1</v>
      </c>
      <c r="C14" t="s">
        <v>4</v>
      </c>
      <c r="D14" t="s">
        <v>54</v>
      </c>
      <c r="E14" t="s">
        <v>11</v>
      </c>
      <c r="F14" s="2" t="s">
        <v>14</v>
      </c>
      <c r="G14" s="1" t="str">
        <f t="shared" si="0"/>
        <v>1. Cultural/Tribal ResourcesNon-Soft Cost MitigationC</v>
      </c>
      <c r="H14" s="2"/>
      <c r="I14" s="9">
        <v>150</v>
      </c>
      <c r="J14" s="2">
        <v>50</v>
      </c>
      <c r="K14" s="9">
        <f t="shared" ref="K14:K15" si="3">I14*J14</f>
        <v>7500</v>
      </c>
      <c r="L14" s="2">
        <v>0</v>
      </c>
    </row>
    <row r="15" spans="2:13" x14ac:dyDescent="0.2">
      <c r="B15">
        <v>1</v>
      </c>
      <c r="C15" t="s">
        <v>4</v>
      </c>
      <c r="D15" t="s">
        <v>54</v>
      </c>
      <c r="E15" t="s">
        <v>10</v>
      </c>
      <c r="F15" s="2" t="s">
        <v>14</v>
      </c>
      <c r="G15" s="1" t="str">
        <f t="shared" si="0"/>
        <v>1. Cultural/Tribal ResourcesProject Re-DesignC</v>
      </c>
      <c r="H15" s="2"/>
      <c r="I15" s="9">
        <v>125</v>
      </c>
      <c r="J15" s="2">
        <v>40</v>
      </c>
      <c r="K15" s="9">
        <f t="shared" si="3"/>
        <v>5000</v>
      </c>
      <c r="L15" s="2"/>
    </row>
    <row r="16" spans="2:13" x14ac:dyDescent="0.2">
      <c r="B16">
        <v>1</v>
      </c>
      <c r="C16" t="s">
        <v>4</v>
      </c>
      <c r="D16" t="s">
        <v>54</v>
      </c>
      <c r="E16" t="s">
        <v>7</v>
      </c>
      <c r="F16" s="2" t="s">
        <v>14</v>
      </c>
      <c r="G16" s="1" t="str">
        <f t="shared" si="0"/>
        <v>1. Cultural/Tribal ResourcesPublic OutreachC</v>
      </c>
      <c r="H16" s="2"/>
      <c r="I16" s="9">
        <v>100</v>
      </c>
      <c r="J16" s="2">
        <v>100</v>
      </c>
      <c r="K16" s="9">
        <f t="shared" ref="K16:K29" si="4">I16*J16</f>
        <v>10000</v>
      </c>
      <c r="L16" s="2"/>
    </row>
    <row r="17" spans="2:13" x14ac:dyDescent="0.2">
      <c r="B17">
        <v>1</v>
      </c>
      <c r="C17" t="s">
        <v>4</v>
      </c>
      <c r="D17" t="s">
        <v>54</v>
      </c>
      <c r="E17" t="s">
        <v>9</v>
      </c>
      <c r="F17" s="2" t="s">
        <v>15</v>
      </c>
      <c r="G17" s="1" t="str">
        <f t="shared" si="0"/>
        <v>1. Cultural/Tribal ResourcesEnvironmental AssessmentD</v>
      </c>
      <c r="H17" s="2"/>
      <c r="I17" s="9">
        <v>150</v>
      </c>
      <c r="J17" s="2">
        <v>400</v>
      </c>
      <c r="K17" s="9">
        <f t="shared" si="4"/>
        <v>60000</v>
      </c>
      <c r="L17" s="2"/>
    </row>
    <row r="18" spans="2:13" x14ac:dyDescent="0.2">
      <c r="B18">
        <v>1</v>
      </c>
      <c r="C18" t="s">
        <v>4</v>
      </c>
      <c r="D18" t="s">
        <v>54</v>
      </c>
      <c r="E18" t="s">
        <v>6</v>
      </c>
      <c r="F18" s="2" t="s">
        <v>15</v>
      </c>
      <c r="G18" s="1" t="str">
        <f t="shared" si="0"/>
        <v>1. Cultural/Tribal ResourcesLegalD</v>
      </c>
      <c r="H18" s="2"/>
      <c r="I18" s="9">
        <v>300</v>
      </c>
      <c r="J18" s="2">
        <v>0</v>
      </c>
      <c r="K18" s="9">
        <f t="shared" si="4"/>
        <v>0</v>
      </c>
      <c r="L18" s="2"/>
    </row>
    <row r="19" spans="2:13" x14ac:dyDescent="0.2">
      <c r="B19">
        <v>1</v>
      </c>
      <c r="C19" t="s">
        <v>4</v>
      </c>
      <c r="D19" t="s">
        <v>54</v>
      </c>
      <c r="E19" t="s">
        <v>11</v>
      </c>
      <c r="F19" s="2" t="s">
        <v>15</v>
      </c>
      <c r="G19" s="1" t="str">
        <f t="shared" si="0"/>
        <v>1. Cultural/Tribal ResourcesNon-Soft Cost MitigationD</v>
      </c>
      <c r="H19" s="2"/>
      <c r="I19" s="9">
        <v>150</v>
      </c>
      <c r="J19" s="2">
        <v>150</v>
      </c>
      <c r="K19" s="9">
        <f t="shared" si="4"/>
        <v>22500</v>
      </c>
      <c r="L19" s="2">
        <v>5</v>
      </c>
    </row>
    <row r="20" spans="2:13" x14ac:dyDescent="0.2">
      <c r="B20">
        <v>1</v>
      </c>
      <c r="C20" t="s">
        <v>4</v>
      </c>
      <c r="D20" t="s">
        <v>54</v>
      </c>
      <c r="E20" t="s">
        <v>10</v>
      </c>
      <c r="F20" s="2" t="s">
        <v>15</v>
      </c>
      <c r="G20" s="1" t="str">
        <f t="shared" si="0"/>
        <v>1. Cultural/Tribal ResourcesProject Re-DesignD</v>
      </c>
      <c r="H20" s="2"/>
      <c r="I20" s="9">
        <v>125</v>
      </c>
      <c r="J20" s="2">
        <v>80</v>
      </c>
      <c r="K20" s="9">
        <f t="shared" si="4"/>
        <v>10000</v>
      </c>
      <c r="L20" s="2"/>
    </row>
    <row r="21" spans="2:13" x14ac:dyDescent="0.2">
      <c r="B21">
        <v>1</v>
      </c>
      <c r="C21" t="s">
        <v>4</v>
      </c>
      <c r="D21" t="s">
        <v>54</v>
      </c>
      <c r="E21" t="s">
        <v>7</v>
      </c>
      <c r="F21" s="2" t="s">
        <v>15</v>
      </c>
      <c r="G21" s="1" t="str">
        <f t="shared" si="0"/>
        <v>1. Cultural/Tribal ResourcesPublic OutreachD</v>
      </c>
      <c r="H21" s="2"/>
      <c r="I21" s="9">
        <v>100</v>
      </c>
      <c r="J21" s="2">
        <v>300</v>
      </c>
      <c r="K21" s="9">
        <f t="shared" si="4"/>
        <v>30000</v>
      </c>
      <c r="L21" s="2"/>
    </row>
    <row r="22" spans="2:13" x14ac:dyDescent="0.2">
      <c r="B22">
        <v>1</v>
      </c>
      <c r="C22" t="s">
        <v>4</v>
      </c>
      <c r="D22" t="s">
        <v>54</v>
      </c>
      <c r="E22" t="s">
        <v>9</v>
      </c>
      <c r="F22" s="2" t="s">
        <v>16</v>
      </c>
      <c r="G22" s="1" t="str">
        <f t="shared" si="0"/>
        <v>1. Cultural/Tribal ResourcesEnvironmental AssessmentE</v>
      </c>
      <c r="H22" s="2"/>
      <c r="I22" s="9">
        <v>150</v>
      </c>
      <c r="J22" s="2">
        <v>400</v>
      </c>
      <c r="K22" s="9">
        <f t="shared" si="4"/>
        <v>60000</v>
      </c>
    </row>
    <row r="23" spans="2:13" x14ac:dyDescent="0.2">
      <c r="B23">
        <v>1</v>
      </c>
      <c r="C23" t="s">
        <v>4</v>
      </c>
      <c r="D23" t="s">
        <v>54</v>
      </c>
      <c r="E23" t="s">
        <v>6</v>
      </c>
      <c r="F23" s="2" t="s">
        <v>16</v>
      </c>
      <c r="G23" s="1" t="str">
        <f t="shared" si="0"/>
        <v>1. Cultural/Tribal ResourcesLegalE</v>
      </c>
      <c r="H23" s="2"/>
      <c r="I23" s="9">
        <v>300</v>
      </c>
      <c r="J23" s="2">
        <v>0</v>
      </c>
      <c r="K23" s="9">
        <f t="shared" si="4"/>
        <v>0</v>
      </c>
    </row>
    <row r="24" spans="2:13" x14ac:dyDescent="0.2">
      <c r="B24">
        <v>1</v>
      </c>
      <c r="C24" t="s">
        <v>4</v>
      </c>
      <c r="D24" t="s">
        <v>54</v>
      </c>
      <c r="E24" t="s">
        <v>11</v>
      </c>
      <c r="F24" s="2" t="s">
        <v>16</v>
      </c>
      <c r="G24" s="1" t="str">
        <f t="shared" si="0"/>
        <v>1. Cultural/Tribal ResourcesNon-Soft Cost MitigationE</v>
      </c>
      <c r="H24" s="2"/>
      <c r="I24" s="9">
        <v>150</v>
      </c>
      <c r="J24" s="2">
        <v>200</v>
      </c>
      <c r="K24" s="9">
        <f t="shared" si="4"/>
        <v>30000</v>
      </c>
      <c r="L24" s="2">
        <v>10</v>
      </c>
    </row>
    <row r="25" spans="2:13" x14ac:dyDescent="0.2">
      <c r="B25">
        <v>1</v>
      </c>
      <c r="C25" t="s">
        <v>4</v>
      </c>
      <c r="D25" t="s">
        <v>54</v>
      </c>
      <c r="E25" t="s">
        <v>10</v>
      </c>
      <c r="F25" s="2" t="s">
        <v>16</v>
      </c>
      <c r="G25" s="1" t="str">
        <f t="shared" si="0"/>
        <v>1. Cultural/Tribal ResourcesProject Re-DesignE</v>
      </c>
      <c r="H25" s="2"/>
      <c r="I25" s="9">
        <v>125</v>
      </c>
      <c r="J25" s="2">
        <v>160</v>
      </c>
      <c r="K25" s="9">
        <f t="shared" si="4"/>
        <v>20000</v>
      </c>
    </row>
    <row r="26" spans="2:13" x14ac:dyDescent="0.2">
      <c r="B26">
        <v>1</v>
      </c>
      <c r="C26" t="s">
        <v>4</v>
      </c>
      <c r="D26" t="s">
        <v>54</v>
      </c>
      <c r="E26" t="s">
        <v>7</v>
      </c>
      <c r="F26" s="2" t="s">
        <v>16</v>
      </c>
      <c r="G26" s="1" t="str">
        <f t="shared" si="0"/>
        <v>1. Cultural/Tribal ResourcesPublic OutreachE</v>
      </c>
      <c r="H26" s="2"/>
      <c r="I26" s="9">
        <v>100</v>
      </c>
      <c r="J26" s="2">
        <v>500</v>
      </c>
      <c r="K26" s="9">
        <f>I26*J26</f>
        <v>50000</v>
      </c>
    </row>
    <row r="27" spans="2:13" x14ac:dyDescent="0.2">
      <c r="B27">
        <v>1</v>
      </c>
      <c r="C27" t="s">
        <v>4</v>
      </c>
      <c r="D27" t="s">
        <v>55</v>
      </c>
      <c r="E27" t="s">
        <v>9</v>
      </c>
      <c r="F27" s="2" t="s">
        <v>5</v>
      </c>
      <c r="G27" s="1" t="str">
        <f t="shared" si="0"/>
        <v>2. Environmentally Sensitive AreasEnvironmental AssessmentA</v>
      </c>
      <c r="H27" s="2"/>
      <c r="I27" s="9">
        <v>150</v>
      </c>
      <c r="J27" s="2">
        <v>175</v>
      </c>
      <c r="K27" s="9">
        <f t="shared" si="4"/>
        <v>26250</v>
      </c>
      <c r="L27" s="2"/>
      <c r="M27" t="s">
        <v>48</v>
      </c>
    </row>
    <row r="28" spans="2:13" x14ac:dyDescent="0.2">
      <c r="B28">
        <v>1</v>
      </c>
      <c r="C28" t="s">
        <v>4</v>
      </c>
      <c r="D28" t="s">
        <v>55</v>
      </c>
      <c r="E28" t="s">
        <v>6</v>
      </c>
      <c r="F28" s="2" t="s">
        <v>5</v>
      </c>
      <c r="G28" s="1" t="str">
        <f t="shared" si="0"/>
        <v>2. Environmentally Sensitive AreasLegalA</v>
      </c>
      <c r="H28" s="2"/>
      <c r="I28" s="9">
        <v>300</v>
      </c>
      <c r="J28" s="2">
        <v>0</v>
      </c>
      <c r="K28" s="9">
        <f t="shared" si="4"/>
        <v>0</v>
      </c>
      <c r="L28" s="2"/>
    </row>
    <row r="29" spans="2:13" x14ac:dyDescent="0.2">
      <c r="B29">
        <v>1</v>
      </c>
      <c r="C29" t="s">
        <v>4</v>
      </c>
      <c r="D29" t="s">
        <v>55</v>
      </c>
      <c r="E29" t="s">
        <v>11</v>
      </c>
      <c r="F29" s="2" t="s">
        <v>5</v>
      </c>
      <c r="G29" s="1" t="str">
        <f t="shared" si="0"/>
        <v>2. Environmentally Sensitive AreasNon-Soft Cost MitigationA</v>
      </c>
      <c r="H29" s="2"/>
      <c r="I29" s="9">
        <v>150</v>
      </c>
      <c r="J29" s="2">
        <v>40</v>
      </c>
      <c r="K29" s="9">
        <f t="shared" si="4"/>
        <v>6000</v>
      </c>
      <c r="L29" s="2">
        <v>0</v>
      </c>
      <c r="M29" t="s">
        <v>126</v>
      </c>
    </row>
    <row r="30" spans="2:13" x14ac:dyDescent="0.2">
      <c r="B30">
        <v>1</v>
      </c>
      <c r="C30" t="s">
        <v>4</v>
      </c>
      <c r="D30" t="s">
        <v>55</v>
      </c>
      <c r="E30" t="s">
        <v>10</v>
      </c>
      <c r="F30" s="2" t="s">
        <v>5</v>
      </c>
      <c r="G30" s="1" t="str">
        <f t="shared" si="0"/>
        <v>2. Environmentally Sensitive AreasProject Re-DesignA</v>
      </c>
      <c r="H30" s="2"/>
      <c r="I30" s="9">
        <v>125</v>
      </c>
      <c r="J30" s="2">
        <v>0</v>
      </c>
      <c r="K30" s="9"/>
      <c r="L30" s="2"/>
    </row>
    <row r="31" spans="2:13" x14ac:dyDescent="0.2">
      <c r="B31">
        <v>1</v>
      </c>
      <c r="C31" t="s">
        <v>4</v>
      </c>
      <c r="D31" t="s">
        <v>55</v>
      </c>
      <c r="E31" t="s">
        <v>7</v>
      </c>
      <c r="F31" s="2" t="s">
        <v>5</v>
      </c>
      <c r="G31" s="1" t="str">
        <f t="shared" si="0"/>
        <v>2. Environmentally Sensitive AreasPublic OutreachA</v>
      </c>
      <c r="H31" s="2"/>
      <c r="I31" s="9">
        <v>100</v>
      </c>
      <c r="J31" s="2">
        <v>0</v>
      </c>
      <c r="K31" s="9">
        <f t="shared" ref="K31:K46" si="5">I31*J31</f>
        <v>0</v>
      </c>
      <c r="L31" s="2"/>
    </row>
    <row r="32" spans="2:13" x14ac:dyDescent="0.2">
      <c r="B32">
        <v>1</v>
      </c>
      <c r="C32" t="s">
        <v>4</v>
      </c>
      <c r="D32" t="s">
        <v>55</v>
      </c>
      <c r="E32" t="s">
        <v>9</v>
      </c>
      <c r="F32" s="2" t="s">
        <v>13</v>
      </c>
      <c r="G32" s="1" t="str">
        <f t="shared" si="0"/>
        <v>2. Environmentally Sensitive AreasEnvironmental AssessmentB</v>
      </c>
      <c r="H32" s="2"/>
      <c r="I32" s="9">
        <v>150</v>
      </c>
      <c r="J32" s="2">
        <v>175</v>
      </c>
      <c r="K32" s="9">
        <f t="shared" si="5"/>
        <v>26250</v>
      </c>
      <c r="L32" s="2"/>
      <c r="M32" t="s">
        <v>48</v>
      </c>
    </row>
    <row r="33" spans="2:13" x14ac:dyDescent="0.2">
      <c r="B33">
        <v>1</v>
      </c>
      <c r="C33" t="s">
        <v>4</v>
      </c>
      <c r="D33" t="s">
        <v>55</v>
      </c>
      <c r="E33" t="s">
        <v>6</v>
      </c>
      <c r="F33" s="2" t="s">
        <v>13</v>
      </c>
      <c r="G33" s="1" t="str">
        <f t="shared" si="0"/>
        <v>2. Environmentally Sensitive AreasLegalB</v>
      </c>
      <c r="H33" s="2"/>
      <c r="I33" s="9">
        <v>300</v>
      </c>
      <c r="J33" s="2">
        <v>0</v>
      </c>
      <c r="K33" s="9">
        <f t="shared" si="5"/>
        <v>0</v>
      </c>
      <c r="L33" s="2"/>
    </row>
    <row r="34" spans="2:13" x14ac:dyDescent="0.2">
      <c r="B34">
        <v>1</v>
      </c>
      <c r="C34" t="s">
        <v>4</v>
      </c>
      <c r="D34" t="s">
        <v>55</v>
      </c>
      <c r="E34" t="s">
        <v>11</v>
      </c>
      <c r="F34" s="2" t="s">
        <v>13</v>
      </c>
      <c r="G34" s="1" t="str">
        <f t="shared" si="0"/>
        <v>2. Environmentally Sensitive AreasNon-Soft Cost MitigationB</v>
      </c>
      <c r="H34" s="2"/>
      <c r="I34" s="9">
        <v>150</v>
      </c>
      <c r="J34" s="2">
        <v>60</v>
      </c>
      <c r="K34" s="9">
        <f t="shared" si="5"/>
        <v>9000</v>
      </c>
      <c r="L34" s="2">
        <v>0</v>
      </c>
      <c r="M34" t="s">
        <v>126</v>
      </c>
    </row>
    <row r="35" spans="2:13" x14ac:dyDescent="0.2">
      <c r="B35">
        <v>1</v>
      </c>
      <c r="C35" t="s">
        <v>4</v>
      </c>
      <c r="D35" t="s">
        <v>55</v>
      </c>
      <c r="E35" t="s">
        <v>10</v>
      </c>
      <c r="F35" s="2" t="s">
        <v>13</v>
      </c>
      <c r="G35" s="1" t="str">
        <f t="shared" si="0"/>
        <v>2. Environmentally Sensitive AreasProject Re-DesignB</v>
      </c>
      <c r="H35" s="2"/>
      <c r="I35" s="9">
        <v>125</v>
      </c>
      <c r="J35" s="2">
        <v>40</v>
      </c>
      <c r="K35" s="9">
        <f t="shared" si="5"/>
        <v>5000</v>
      </c>
      <c r="L35" s="2"/>
    </row>
    <row r="36" spans="2:13" x14ac:dyDescent="0.2">
      <c r="B36">
        <v>1</v>
      </c>
      <c r="C36" t="s">
        <v>4</v>
      </c>
      <c r="D36" t="s">
        <v>55</v>
      </c>
      <c r="E36" t="s">
        <v>7</v>
      </c>
      <c r="F36" s="2" t="s">
        <v>13</v>
      </c>
      <c r="G36" s="1" t="str">
        <f t="shared" si="0"/>
        <v>2. Environmentally Sensitive AreasPublic OutreachB</v>
      </c>
      <c r="H36" s="2"/>
      <c r="I36" s="9">
        <v>100</v>
      </c>
      <c r="J36" s="2">
        <v>40</v>
      </c>
      <c r="K36" s="9">
        <f t="shared" si="5"/>
        <v>4000</v>
      </c>
      <c r="L36" s="2"/>
    </row>
    <row r="37" spans="2:13" x14ac:dyDescent="0.2">
      <c r="B37">
        <v>1</v>
      </c>
      <c r="C37" t="s">
        <v>4</v>
      </c>
      <c r="D37" t="s">
        <v>55</v>
      </c>
      <c r="E37" t="s">
        <v>9</v>
      </c>
      <c r="F37" s="2" t="s">
        <v>14</v>
      </c>
      <c r="G37" s="1" t="str">
        <f t="shared" si="0"/>
        <v>2. Environmentally Sensitive AreasEnvironmental AssessmentC</v>
      </c>
      <c r="H37" s="2"/>
      <c r="I37" s="9">
        <v>150</v>
      </c>
      <c r="J37" s="2">
        <v>225</v>
      </c>
      <c r="K37" s="9">
        <f t="shared" si="5"/>
        <v>33750</v>
      </c>
      <c r="L37" s="2"/>
      <c r="M37" t="s">
        <v>48</v>
      </c>
    </row>
    <row r="38" spans="2:13" x14ac:dyDescent="0.2">
      <c r="B38">
        <v>1</v>
      </c>
      <c r="C38" t="s">
        <v>4</v>
      </c>
      <c r="D38" t="s">
        <v>55</v>
      </c>
      <c r="E38" t="s">
        <v>6</v>
      </c>
      <c r="F38" s="2" t="s">
        <v>14</v>
      </c>
      <c r="G38" s="1" t="str">
        <f t="shared" si="0"/>
        <v>2. Environmentally Sensitive AreasLegalC</v>
      </c>
      <c r="H38" s="2"/>
      <c r="I38" s="9">
        <v>300</v>
      </c>
      <c r="J38" s="2">
        <v>0</v>
      </c>
      <c r="K38" s="9">
        <f t="shared" si="5"/>
        <v>0</v>
      </c>
      <c r="L38" s="2"/>
    </row>
    <row r="39" spans="2:13" x14ac:dyDescent="0.2">
      <c r="B39">
        <v>1</v>
      </c>
      <c r="C39" t="s">
        <v>4</v>
      </c>
      <c r="D39" t="s">
        <v>55</v>
      </c>
      <c r="E39" t="s">
        <v>11</v>
      </c>
      <c r="F39" s="2" t="s">
        <v>14</v>
      </c>
      <c r="G39" s="1" t="str">
        <f t="shared" si="0"/>
        <v>2. Environmentally Sensitive AreasNon-Soft Cost MitigationC</v>
      </c>
      <c r="H39" s="2"/>
      <c r="I39" s="9">
        <v>150</v>
      </c>
      <c r="J39" s="2">
        <v>120</v>
      </c>
      <c r="K39" s="9">
        <f t="shared" si="5"/>
        <v>18000</v>
      </c>
      <c r="L39" s="2">
        <v>0</v>
      </c>
      <c r="M39" t="s">
        <v>126</v>
      </c>
    </row>
    <row r="40" spans="2:13" x14ac:dyDescent="0.2">
      <c r="B40">
        <v>1</v>
      </c>
      <c r="C40" t="s">
        <v>4</v>
      </c>
      <c r="D40" t="s">
        <v>55</v>
      </c>
      <c r="E40" t="s">
        <v>10</v>
      </c>
      <c r="F40" s="2" t="s">
        <v>14</v>
      </c>
      <c r="G40" s="1" t="str">
        <f t="shared" si="0"/>
        <v>2. Environmentally Sensitive AreasProject Re-DesignC</v>
      </c>
      <c r="H40" s="2"/>
      <c r="I40" s="9">
        <v>125</v>
      </c>
      <c r="J40" s="2">
        <v>40</v>
      </c>
      <c r="K40" s="9">
        <f t="shared" si="5"/>
        <v>5000</v>
      </c>
      <c r="L40" s="2"/>
    </row>
    <row r="41" spans="2:13" x14ac:dyDescent="0.2">
      <c r="B41">
        <v>1</v>
      </c>
      <c r="C41" t="s">
        <v>4</v>
      </c>
      <c r="D41" t="s">
        <v>55</v>
      </c>
      <c r="E41" t="s">
        <v>7</v>
      </c>
      <c r="F41" s="2" t="s">
        <v>14</v>
      </c>
      <c r="G41" s="1" t="str">
        <f t="shared" si="0"/>
        <v>2. Environmentally Sensitive AreasPublic OutreachC</v>
      </c>
      <c r="H41" s="2"/>
      <c r="I41" s="9">
        <v>100</v>
      </c>
      <c r="J41" s="2">
        <v>100</v>
      </c>
      <c r="K41" s="9">
        <f t="shared" si="5"/>
        <v>10000</v>
      </c>
      <c r="L41" s="2"/>
    </row>
    <row r="42" spans="2:13" x14ac:dyDescent="0.2">
      <c r="B42">
        <v>1</v>
      </c>
      <c r="C42" t="s">
        <v>4</v>
      </c>
      <c r="D42" t="s">
        <v>55</v>
      </c>
      <c r="E42" t="s">
        <v>9</v>
      </c>
      <c r="F42" s="2" t="s">
        <v>15</v>
      </c>
      <c r="G42" s="1" t="str">
        <f t="shared" si="0"/>
        <v>2. Environmentally Sensitive AreasEnvironmental AssessmentD</v>
      </c>
      <c r="H42" s="2"/>
      <c r="I42" s="9">
        <v>150</v>
      </c>
      <c r="J42" s="2">
        <v>200</v>
      </c>
      <c r="K42" s="9">
        <f t="shared" si="5"/>
        <v>30000</v>
      </c>
      <c r="L42" s="2"/>
      <c r="M42" t="s">
        <v>48</v>
      </c>
    </row>
    <row r="43" spans="2:13" x14ac:dyDescent="0.2">
      <c r="B43">
        <v>1</v>
      </c>
      <c r="C43" t="s">
        <v>4</v>
      </c>
      <c r="D43" t="s">
        <v>55</v>
      </c>
      <c r="E43" t="s">
        <v>6</v>
      </c>
      <c r="F43" s="2" t="s">
        <v>15</v>
      </c>
      <c r="G43" s="1" t="str">
        <f t="shared" si="0"/>
        <v>2. Environmentally Sensitive AreasLegalD</v>
      </c>
      <c r="H43" s="2"/>
      <c r="I43" s="9">
        <v>300</v>
      </c>
      <c r="J43" s="2">
        <v>0</v>
      </c>
      <c r="K43" s="9">
        <f t="shared" si="5"/>
        <v>0</v>
      </c>
      <c r="L43" s="2"/>
    </row>
    <row r="44" spans="2:13" x14ac:dyDescent="0.2">
      <c r="B44">
        <v>1</v>
      </c>
      <c r="C44" t="s">
        <v>4</v>
      </c>
      <c r="D44" t="s">
        <v>55</v>
      </c>
      <c r="E44" t="s">
        <v>11</v>
      </c>
      <c r="F44" s="2" t="s">
        <v>15</v>
      </c>
      <c r="G44" s="1" t="str">
        <f t="shared" si="0"/>
        <v>2. Environmentally Sensitive AreasNon-Soft Cost MitigationD</v>
      </c>
      <c r="H44" s="2"/>
      <c r="I44" s="9">
        <v>150</v>
      </c>
      <c r="J44" s="2">
        <v>250</v>
      </c>
      <c r="K44" s="9">
        <f t="shared" si="5"/>
        <v>37500</v>
      </c>
      <c r="L44" s="2">
        <v>5</v>
      </c>
      <c r="M44" t="s">
        <v>126</v>
      </c>
    </row>
    <row r="45" spans="2:13" x14ac:dyDescent="0.2">
      <c r="B45">
        <v>1</v>
      </c>
      <c r="C45" t="s">
        <v>4</v>
      </c>
      <c r="D45" t="s">
        <v>55</v>
      </c>
      <c r="E45" t="s">
        <v>10</v>
      </c>
      <c r="F45" s="2" t="s">
        <v>15</v>
      </c>
      <c r="G45" s="1" t="str">
        <f t="shared" si="0"/>
        <v>2. Environmentally Sensitive AreasProject Re-DesignD</v>
      </c>
      <c r="H45" s="2"/>
      <c r="I45" s="9">
        <v>125</v>
      </c>
      <c r="J45" s="2">
        <v>60</v>
      </c>
      <c r="K45" s="9">
        <f t="shared" si="5"/>
        <v>7500</v>
      </c>
      <c r="L45" s="2"/>
    </row>
    <row r="46" spans="2:13" x14ac:dyDescent="0.2">
      <c r="B46">
        <v>1</v>
      </c>
      <c r="C46" t="s">
        <v>4</v>
      </c>
      <c r="D46" t="s">
        <v>55</v>
      </c>
      <c r="E46" t="s">
        <v>7</v>
      </c>
      <c r="F46" s="2" t="s">
        <v>15</v>
      </c>
      <c r="G46" s="1" t="str">
        <f t="shared" si="0"/>
        <v>2. Environmentally Sensitive AreasPublic OutreachD</v>
      </c>
      <c r="H46" s="2"/>
      <c r="I46" s="9">
        <v>100</v>
      </c>
      <c r="J46" s="2">
        <v>200</v>
      </c>
      <c r="K46" s="9">
        <f t="shared" si="5"/>
        <v>20000</v>
      </c>
      <c r="L46" s="2"/>
    </row>
    <row r="47" spans="2:13" x14ac:dyDescent="0.2">
      <c r="B47">
        <v>1</v>
      </c>
      <c r="C47" t="s">
        <v>4</v>
      </c>
      <c r="D47" t="s">
        <v>55</v>
      </c>
      <c r="E47" t="s">
        <v>9</v>
      </c>
      <c r="F47" s="2" t="s">
        <v>16</v>
      </c>
      <c r="G47" s="1" t="str">
        <f t="shared" si="0"/>
        <v>2. Environmentally Sensitive AreasEnvironmental AssessmentE</v>
      </c>
      <c r="H47" s="2"/>
      <c r="I47" s="9">
        <v>150</v>
      </c>
      <c r="J47" s="2">
        <v>200</v>
      </c>
      <c r="K47" s="9">
        <f t="shared" ref="K47:K51" si="6">I47*J47</f>
        <v>30000</v>
      </c>
      <c r="M47" t="s">
        <v>48</v>
      </c>
    </row>
    <row r="48" spans="2:13" x14ac:dyDescent="0.2">
      <c r="B48">
        <v>1</v>
      </c>
      <c r="C48" t="s">
        <v>4</v>
      </c>
      <c r="D48" t="s">
        <v>55</v>
      </c>
      <c r="E48" t="s">
        <v>6</v>
      </c>
      <c r="F48" s="2" t="s">
        <v>16</v>
      </c>
      <c r="G48" s="1" t="str">
        <f t="shared" si="0"/>
        <v>2. Environmentally Sensitive AreasLegalE</v>
      </c>
      <c r="H48" s="2"/>
      <c r="I48" s="9">
        <v>300</v>
      </c>
      <c r="J48" s="2">
        <v>0</v>
      </c>
      <c r="K48" s="9">
        <f t="shared" si="6"/>
        <v>0</v>
      </c>
    </row>
    <row r="49" spans="2:13" x14ac:dyDescent="0.2">
      <c r="B49">
        <v>1</v>
      </c>
      <c r="C49" t="s">
        <v>4</v>
      </c>
      <c r="D49" t="s">
        <v>55</v>
      </c>
      <c r="E49" t="s">
        <v>11</v>
      </c>
      <c r="F49" s="2" t="s">
        <v>16</v>
      </c>
      <c r="G49" s="1" t="str">
        <f t="shared" si="0"/>
        <v>2. Environmentally Sensitive AreasNon-Soft Cost MitigationE</v>
      </c>
      <c r="H49" s="2"/>
      <c r="I49" s="9">
        <v>150</v>
      </c>
      <c r="J49" s="2">
        <v>400</v>
      </c>
      <c r="K49" s="9">
        <f t="shared" si="6"/>
        <v>60000</v>
      </c>
      <c r="L49" s="2">
        <v>10</v>
      </c>
      <c r="M49" t="s">
        <v>126</v>
      </c>
    </row>
    <row r="50" spans="2:13" x14ac:dyDescent="0.2">
      <c r="B50">
        <v>1</v>
      </c>
      <c r="C50" t="s">
        <v>4</v>
      </c>
      <c r="D50" t="s">
        <v>55</v>
      </c>
      <c r="E50" t="s">
        <v>10</v>
      </c>
      <c r="F50" s="2" t="s">
        <v>16</v>
      </c>
      <c r="G50" s="1" t="str">
        <f t="shared" si="0"/>
        <v>2. Environmentally Sensitive AreasProject Re-DesignE</v>
      </c>
      <c r="H50" s="2"/>
      <c r="I50" s="9">
        <v>125</v>
      </c>
      <c r="J50" s="2">
        <v>60</v>
      </c>
      <c r="K50" s="9">
        <f t="shared" si="6"/>
        <v>7500</v>
      </c>
    </row>
    <row r="51" spans="2:13" x14ac:dyDescent="0.2">
      <c r="B51">
        <v>1</v>
      </c>
      <c r="C51" t="s">
        <v>4</v>
      </c>
      <c r="D51" t="s">
        <v>55</v>
      </c>
      <c r="E51" t="s">
        <v>7</v>
      </c>
      <c r="F51" s="2" t="s">
        <v>16</v>
      </c>
      <c r="G51" s="1" t="str">
        <f t="shared" si="0"/>
        <v>2. Environmentally Sensitive AreasPublic OutreachE</v>
      </c>
      <c r="H51" s="2"/>
      <c r="I51" s="9">
        <v>100</v>
      </c>
      <c r="J51" s="2">
        <v>400</v>
      </c>
      <c r="K51" s="9">
        <f t="shared" si="6"/>
        <v>40000</v>
      </c>
    </row>
    <row r="52" spans="2:13" x14ac:dyDescent="0.2">
      <c r="B52">
        <v>1</v>
      </c>
      <c r="C52" t="s">
        <v>4</v>
      </c>
      <c r="D52" t="s">
        <v>56</v>
      </c>
      <c r="E52" t="s">
        <v>9</v>
      </c>
      <c r="F52" s="2" t="s">
        <v>5</v>
      </c>
      <c r="G52" s="1" t="str">
        <f t="shared" si="0"/>
        <v>3. Biological ResourcesEnvironmental AssessmentA</v>
      </c>
      <c r="H52" s="2"/>
      <c r="I52" s="9">
        <v>150</v>
      </c>
      <c r="J52" s="2">
        <v>200</v>
      </c>
      <c r="K52" s="9">
        <f>I52*J52</f>
        <v>30000</v>
      </c>
      <c r="L52" s="2"/>
      <c r="M52" t="s">
        <v>48</v>
      </c>
    </row>
    <row r="53" spans="2:13" x14ac:dyDescent="0.2">
      <c r="B53">
        <v>1</v>
      </c>
      <c r="C53" t="s">
        <v>4</v>
      </c>
      <c r="D53" t="s">
        <v>56</v>
      </c>
      <c r="E53" t="s">
        <v>6</v>
      </c>
      <c r="F53" s="2" t="s">
        <v>5</v>
      </c>
      <c r="G53" s="1" t="str">
        <f t="shared" si="0"/>
        <v>3. Biological ResourcesLegalA</v>
      </c>
      <c r="H53" s="2"/>
      <c r="I53" s="9">
        <v>300</v>
      </c>
      <c r="J53" s="2">
        <v>0</v>
      </c>
      <c r="K53" s="9">
        <f>I53*J53</f>
        <v>0</v>
      </c>
      <c r="L53" s="2"/>
    </row>
    <row r="54" spans="2:13" x14ac:dyDescent="0.2">
      <c r="B54">
        <v>1</v>
      </c>
      <c r="C54" t="s">
        <v>4</v>
      </c>
      <c r="D54" t="s">
        <v>56</v>
      </c>
      <c r="E54" t="s">
        <v>11</v>
      </c>
      <c r="F54" s="2" t="s">
        <v>5</v>
      </c>
      <c r="G54" s="1" t="str">
        <f t="shared" si="0"/>
        <v>3. Biological ResourcesNon-Soft Cost MitigationA</v>
      </c>
      <c r="H54" s="2"/>
      <c r="I54" s="9">
        <v>150</v>
      </c>
      <c r="J54" s="2">
        <v>0</v>
      </c>
      <c r="K54" s="9">
        <f t="shared" ref="K54:K55" si="7">I54*J54</f>
        <v>0</v>
      </c>
      <c r="L54" s="2">
        <v>0</v>
      </c>
      <c r="M54" t="s">
        <v>126</v>
      </c>
    </row>
    <row r="55" spans="2:13" x14ac:dyDescent="0.2">
      <c r="B55">
        <v>1</v>
      </c>
      <c r="C55" t="s">
        <v>4</v>
      </c>
      <c r="D55" t="s">
        <v>56</v>
      </c>
      <c r="E55" t="s">
        <v>10</v>
      </c>
      <c r="F55" s="2" t="s">
        <v>5</v>
      </c>
      <c r="G55" s="1" t="str">
        <f t="shared" si="0"/>
        <v>3. Biological ResourcesProject Re-DesignA</v>
      </c>
      <c r="H55" s="2"/>
      <c r="I55" s="9">
        <v>125</v>
      </c>
      <c r="J55" s="2">
        <v>0</v>
      </c>
      <c r="K55" s="9">
        <f t="shared" si="7"/>
        <v>0</v>
      </c>
      <c r="L55" s="2"/>
    </row>
    <row r="56" spans="2:13" x14ac:dyDescent="0.2">
      <c r="B56">
        <v>1</v>
      </c>
      <c r="C56" t="s">
        <v>4</v>
      </c>
      <c r="D56" t="s">
        <v>56</v>
      </c>
      <c r="E56" t="s">
        <v>7</v>
      </c>
      <c r="F56" s="2" t="s">
        <v>5</v>
      </c>
      <c r="G56" s="1" t="str">
        <f t="shared" si="0"/>
        <v>3. Biological ResourcesPublic OutreachA</v>
      </c>
      <c r="H56" s="2"/>
      <c r="I56" s="9">
        <v>100</v>
      </c>
      <c r="J56" s="2">
        <v>0</v>
      </c>
      <c r="K56" s="9">
        <f t="shared" ref="K56:K62" si="8">I56*J56</f>
        <v>0</v>
      </c>
      <c r="L56" s="2"/>
    </row>
    <row r="57" spans="2:13" x14ac:dyDescent="0.2">
      <c r="B57">
        <v>1</v>
      </c>
      <c r="C57" t="s">
        <v>4</v>
      </c>
      <c r="D57" t="s">
        <v>56</v>
      </c>
      <c r="E57" t="s">
        <v>9</v>
      </c>
      <c r="F57" s="2" t="s">
        <v>13</v>
      </c>
      <c r="G57" s="1" t="str">
        <f t="shared" si="0"/>
        <v>3. Biological ResourcesEnvironmental AssessmentB</v>
      </c>
      <c r="H57" s="2"/>
      <c r="I57" s="9">
        <v>150</v>
      </c>
      <c r="J57" s="2">
        <v>175</v>
      </c>
      <c r="K57" s="9">
        <f t="shared" si="8"/>
        <v>26250</v>
      </c>
      <c r="L57" s="2"/>
      <c r="M57" t="s">
        <v>48</v>
      </c>
    </row>
    <row r="58" spans="2:13" x14ac:dyDescent="0.2">
      <c r="B58">
        <v>1</v>
      </c>
      <c r="C58" t="s">
        <v>4</v>
      </c>
      <c r="D58" t="s">
        <v>56</v>
      </c>
      <c r="E58" t="s">
        <v>6</v>
      </c>
      <c r="F58" s="2" t="s">
        <v>13</v>
      </c>
      <c r="G58" s="1" t="str">
        <f t="shared" si="0"/>
        <v>3. Biological ResourcesLegalB</v>
      </c>
      <c r="H58" s="2"/>
      <c r="I58" s="9">
        <v>300</v>
      </c>
      <c r="J58" s="2">
        <v>0</v>
      </c>
      <c r="K58" s="9">
        <f t="shared" si="8"/>
        <v>0</v>
      </c>
      <c r="L58" s="2"/>
    </row>
    <row r="59" spans="2:13" x14ac:dyDescent="0.2">
      <c r="B59">
        <v>1</v>
      </c>
      <c r="C59" t="s">
        <v>4</v>
      </c>
      <c r="D59" t="s">
        <v>56</v>
      </c>
      <c r="E59" t="s">
        <v>11</v>
      </c>
      <c r="F59" s="2" t="s">
        <v>13</v>
      </c>
      <c r="G59" s="1" t="str">
        <f t="shared" si="0"/>
        <v>3. Biological ResourcesNon-Soft Cost MitigationB</v>
      </c>
      <c r="H59" s="2"/>
      <c r="I59" s="9">
        <v>150</v>
      </c>
      <c r="J59" s="2">
        <v>60</v>
      </c>
      <c r="K59" s="9">
        <f t="shared" si="8"/>
        <v>9000</v>
      </c>
      <c r="L59" s="2">
        <v>0</v>
      </c>
      <c r="M59" t="s">
        <v>126</v>
      </c>
    </row>
    <row r="60" spans="2:13" x14ac:dyDescent="0.2">
      <c r="B60">
        <v>1</v>
      </c>
      <c r="C60" t="s">
        <v>4</v>
      </c>
      <c r="D60" t="s">
        <v>56</v>
      </c>
      <c r="E60" t="s">
        <v>10</v>
      </c>
      <c r="F60" s="2" t="s">
        <v>13</v>
      </c>
      <c r="G60" s="1" t="str">
        <f t="shared" si="0"/>
        <v>3. Biological ResourcesProject Re-DesignB</v>
      </c>
      <c r="H60" s="2"/>
      <c r="I60" s="9">
        <v>125</v>
      </c>
      <c r="J60" s="2">
        <v>40</v>
      </c>
      <c r="K60" s="9">
        <f t="shared" si="8"/>
        <v>5000</v>
      </c>
      <c r="L60" s="2"/>
    </row>
    <row r="61" spans="2:13" x14ac:dyDescent="0.2">
      <c r="B61">
        <v>1</v>
      </c>
      <c r="C61" t="s">
        <v>4</v>
      </c>
      <c r="D61" t="s">
        <v>56</v>
      </c>
      <c r="E61" t="s">
        <v>7</v>
      </c>
      <c r="F61" s="2" t="s">
        <v>13</v>
      </c>
      <c r="G61" s="1" t="str">
        <f t="shared" si="0"/>
        <v>3. Biological ResourcesPublic OutreachB</v>
      </c>
      <c r="H61" s="2"/>
      <c r="I61" s="9">
        <v>100</v>
      </c>
      <c r="J61" s="2">
        <v>40</v>
      </c>
      <c r="K61" s="9">
        <f t="shared" si="8"/>
        <v>4000</v>
      </c>
      <c r="L61" s="2"/>
    </row>
    <row r="62" spans="2:13" x14ac:dyDescent="0.2">
      <c r="B62">
        <v>1</v>
      </c>
      <c r="C62" t="s">
        <v>4</v>
      </c>
      <c r="D62" t="s">
        <v>56</v>
      </c>
      <c r="E62" t="s">
        <v>9</v>
      </c>
      <c r="F62" s="2" t="s">
        <v>14</v>
      </c>
      <c r="G62" s="1" t="str">
        <f t="shared" si="0"/>
        <v>3. Biological ResourcesEnvironmental AssessmentC</v>
      </c>
      <c r="H62" s="2"/>
      <c r="I62" s="9">
        <v>150</v>
      </c>
      <c r="J62" s="2">
        <v>300</v>
      </c>
      <c r="K62" s="9">
        <f t="shared" si="8"/>
        <v>45000</v>
      </c>
      <c r="L62" s="2"/>
      <c r="M62" t="s">
        <v>48</v>
      </c>
    </row>
    <row r="63" spans="2:13" x14ac:dyDescent="0.2">
      <c r="B63">
        <v>1</v>
      </c>
      <c r="C63" t="s">
        <v>4</v>
      </c>
      <c r="D63" t="s">
        <v>56</v>
      </c>
      <c r="E63" t="s">
        <v>6</v>
      </c>
      <c r="F63" s="2" t="s">
        <v>14</v>
      </c>
      <c r="G63" s="1" t="str">
        <f t="shared" si="0"/>
        <v>3. Biological ResourcesLegalC</v>
      </c>
      <c r="H63" s="2"/>
      <c r="I63" s="9">
        <v>300</v>
      </c>
      <c r="J63" s="2">
        <v>0</v>
      </c>
      <c r="K63" s="9">
        <f t="shared" ref="K63:K66" si="9">I63*J63</f>
        <v>0</v>
      </c>
      <c r="L63" s="2"/>
    </row>
    <row r="64" spans="2:13" x14ac:dyDescent="0.2">
      <c r="B64">
        <v>1</v>
      </c>
      <c r="C64" t="s">
        <v>4</v>
      </c>
      <c r="D64" t="s">
        <v>56</v>
      </c>
      <c r="E64" t="s">
        <v>11</v>
      </c>
      <c r="F64" s="2" t="s">
        <v>14</v>
      </c>
      <c r="G64" s="1" t="str">
        <f t="shared" si="0"/>
        <v>3. Biological ResourcesNon-Soft Cost MitigationC</v>
      </c>
      <c r="H64" s="2"/>
      <c r="I64" s="9">
        <v>150</v>
      </c>
      <c r="J64" s="2">
        <v>160</v>
      </c>
      <c r="K64" s="9">
        <f t="shared" si="9"/>
        <v>24000</v>
      </c>
      <c r="L64" s="2">
        <v>0</v>
      </c>
      <c r="M64" t="s">
        <v>126</v>
      </c>
    </row>
    <row r="65" spans="2:13" x14ac:dyDescent="0.2">
      <c r="B65">
        <v>1</v>
      </c>
      <c r="C65" t="s">
        <v>4</v>
      </c>
      <c r="D65" t="s">
        <v>56</v>
      </c>
      <c r="E65" t="s">
        <v>10</v>
      </c>
      <c r="F65" s="2" t="s">
        <v>14</v>
      </c>
      <c r="G65" s="1" t="str">
        <f t="shared" si="0"/>
        <v>3. Biological ResourcesProject Re-DesignC</v>
      </c>
      <c r="H65" s="2"/>
      <c r="I65" s="9">
        <v>125</v>
      </c>
      <c r="J65" s="2">
        <v>40</v>
      </c>
      <c r="K65" s="9">
        <f t="shared" si="9"/>
        <v>5000</v>
      </c>
      <c r="L65" s="2"/>
    </row>
    <row r="66" spans="2:13" x14ac:dyDescent="0.2">
      <c r="B66">
        <v>1</v>
      </c>
      <c r="C66" t="s">
        <v>4</v>
      </c>
      <c r="D66" t="s">
        <v>56</v>
      </c>
      <c r="E66" t="s">
        <v>7</v>
      </c>
      <c r="F66" s="2" t="s">
        <v>14</v>
      </c>
      <c r="G66" s="1" t="str">
        <f t="shared" ref="G66:G121" si="10">D66&amp;E66&amp;F66</f>
        <v>3. Biological ResourcesPublic OutreachC</v>
      </c>
      <c r="H66" s="2"/>
      <c r="I66" s="9">
        <v>100</v>
      </c>
      <c r="J66" s="2">
        <v>100</v>
      </c>
      <c r="K66" s="9">
        <f t="shared" si="9"/>
        <v>10000</v>
      </c>
      <c r="L66" s="2"/>
    </row>
    <row r="67" spans="2:13" x14ac:dyDescent="0.2">
      <c r="B67">
        <v>1</v>
      </c>
      <c r="C67" t="s">
        <v>4</v>
      </c>
      <c r="D67" t="s">
        <v>56</v>
      </c>
      <c r="E67" t="s">
        <v>9</v>
      </c>
      <c r="F67" s="2" t="s">
        <v>15</v>
      </c>
      <c r="G67" s="1" t="str">
        <f t="shared" si="10"/>
        <v>3. Biological ResourcesEnvironmental AssessmentD</v>
      </c>
      <c r="H67" s="2"/>
      <c r="I67" s="9">
        <v>150</v>
      </c>
      <c r="J67" s="2">
        <v>400</v>
      </c>
      <c r="K67" s="9">
        <f>I67*J67</f>
        <v>60000</v>
      </c>
      <c r="L67" s="2"/>
      <c r="M67" t="s">
        <v>48</v>
      </c>
    </row>
    <row r="68" spans="2:13" x14ac:dyDescent="0.2">
      <c r="B68">
        <v>1</v>
      </c>
      <c r="C68" t="s">
        <v>4</v>
      </c>
      <c r="D68" t="s">
        <v>56</v>
      </c>
      <c r="E68" t="s">
        <v>6</v>
      </c>
      <c r="F68" s="2" t="s">
        <v>15</v>
      </c>
      <c r="G68" s="1" t="str">
        <f t="shared" si="10"/>
        <v>3. Biological ResourcesLegalD</v>
      </c>
      <c r="H68" s="2"/>
      <c r="I68" s="9">
        <v>300</v>
      </c>
      <c r="J68" s="2">
        <v>0</v>
      </c>
      <c r="K68" s="9">
        <f>I68*J68</f>
        <v>0</v>
      </c>
      <c r="L68" s="2"/>
    </row>
    <row r="69" spans="2:13" x14ac:dyDescent="0.2">
      <c r="B69">
        <v>1</v>
      </c>
      <c r="C69" t="s">
        <v>4</v>
      </c>
      <c r="D69" t="s">
        <v>56</v>
      </c>
      <c r="E69" t="s">
        <v>11</v>
      </c>
      <c r="F69" s="2" t="s">
        <v>15</v>
      </c>
      <c r="G69" s="1" t="str">
        <f t="shared" si="10"/>
        <v>3. Biological ResourcesNon-Soft Cost MitigationD</v>
      </c>
      <c r="H69" s="2"/>
      <c r="I69" s="9">
        <v>150</v>
      </c>
      <c r="J69" s="2">
        <v>250</v>
      </c>
      <c r="K69" s="9">
        <f>I69*J69</f>
        <v>37500</v>
      </c>
      <c r="L69" s="2">
        <v>5</v>
      </c>
      <c r="M69" t="s">
        <v>126</v>
      </c>
    </row>
    <row r="70" spans="2:13" x14ac:dyDescent="0.2">
      <c r="B70">
        <v>1</v>
      </c>
      <c r="C70" t="s">
        <v>4</v>
      </c>
      <c r="D70" t="s">
        <v>56</v>
      </c>
      <c r="E70" t="s">
        <v>10</v>
      </c>
      <c r="F70" s="2" t="s">
        <v>15</v>
      </c>
      <c r="G70" s="1" t="str">
        <f t="shared" si="10"/>
        <v>3. Biological ResourcesProject Re-DesignD</v>
      </c>
      <c r="H70" s="2"/>
      <c r="I70" s="9">
        <v>125</v>
      </c>
      <c r="J70" s="2">
        <v>80</v>
      </c>
      <c r="K70" s="9">
        <f>I70*J70</f>
        <v>10000</v>
      </c>
      <c r="L70" s="2"/>
    </row>
    <row r="71" spans="2:13" x14ac:dyDescent="0.2">
      <c r="B71">
        <v>1</v>
      </c>
      <c r="C71" t="s">
        <v>4</v>
      </c>
      <c r="D71" t="s">
        <v>56</v>
      </c>
      <c r="E71" t="s">
        <v>7</v>
      </c>
      <c r="F71" s="2" t="s">
        <v>15</v>
      </c>
      <c r="G71" s="1" t="str">
        <f t="shared" si="10"/>
        <v>3. Biological ResourcesPublic OutreachD</v>
      </c>
      <c r="H71" s="2"/>
      <c r="I71" s="9">
        <v>100</v>
      </c>
      <c r="J71" s="2">
        <v>300</v>
      </c>
      <c r="K71" s="9">
        <f>I71*J71</f>
        <v>30000</v>
      </c>
      <c r="L71" s="2"/>
    </row>
    <row r="72" spans="2:13" x14ac:dyDescent="0.2">
      <c r="B72">
        <v>1</v>
      </c>
      <c r="C72" t="s">
        <v>4</v>
      </c>
      <c r="D72" t="s">
        <v>56</v>
      </c>
      <c r="E72" t="s">
        <v>9</v>
      </c>
      <c r="F72" s="2" t="s">
        <v>16</v>
      </c>
      <c r="G72" s="1" t="str">
        <f t="shared" si="10"/>
        <v>3. Biological ResourcesEnvironmental AssessmentE</v>
      </c>
      <c r="H72" s="2"/>
      <c r="I72" s="9">
        <v>150</v>
      </c>
      <c r="J72" s="2">
        <v>400</v>
      </c>
      <c r="K72" s="9">
        <f t="shared" ref="K72:K76" si="11">I72*J72</f>
        <v>60000</v>
      </c>
      <c r="M72" t="s">
        <v>48</v>
      </c>
    </row>
    <row r="73" spans="2:13" x14ac:dyDescent="0.2">
      <c r="B73">
        <v>1</v>
      </c>
      <c r="C73" t="s">
        <v>4</v>
      </c>
      <c r="D73" t="s">
        <v>56</v>
      </c>
      <c r="E73" t="s">
        <v>6</v>
      </c>
      <c r="F73" s="2" t="s">
        <v>16</v>
      </c>
      <c r="G73" s="1" t="str">
        <f t="shared" si="10"/>
        <v>3. Biological ResourcesLegalE</v>
      </c>
      <c r="H73" s="2"/>
      <c r="I73" s="9">
        <v>300</v>
      </c>
      <c r="J73" s="2">
        <v>0</v>
      </c>
      <c r="K73" s="9">
        <f t="shared" si="11"/>
        <v>0</v>
      </c>
    </row>
    <row r="74" spans="2:13" x14ac:dyDescent="0.2">
      <c r="B74">
        <v>1</v>
      </c>
      <c r="C74" t="s">
        <v>4</v>
      </c>
      <c r="D74" t="s">
        <v>56</v>
      </c>
      <c r="E74" t="s">
        <v>11</v>
      </c>
      <c r="F74" s="2" t="s">
        <v>16</v>
      </c>
      <c r="G74" s="1" t="str">
        <f t="shared" si="10"/>
        <v>3. Biological ResourcesNon-Soft Cost MitigationE</v>
      </c>
      <c r="H74" s="2"/>
      <c r="I74" s="9">
        <v>150</v>
      </c>
      <c r="J74" s="2">
        <v>400</v>
      </c>
      <c r="K74" s="9">
        <f t="shared" si="11"/>
        <v>60000</v>
      </c>
      <c r="L74" s="2">
        <v>10</v>
      </c>
      <c r="M74" t="s">
        <v>126</v>
      </c>
    </row>
    <row r="75" spans="2:13" x14ac:dyDescent="0.2">
      <c r="B75">
        <v>1</v>
      </c>
      <c r="C75" t="s">
        <v>4</v>
      </c>
      <c r="D75" t="s">
        <v>56</v>
      </c>
      <c r="E75" t="s">
        <v>10</v>
      </c>
      <c r="F75" s="2" t="s">
        <v>16</v>
      </c>
      <c r="G75" s="1" t="str">
        <f t="shared" si="10"/>
        <v>3. Biological ResourcesProject Re-DesignE</v>
      </c>
      <c r="H75" s="2"/>
      <c r="I75" s="9">
        <v>125</v>
      </c>
      <c r="J75" s="2">
        <v>160</v>
      </c>
      <c r="K75" s="9">
        <f t="shared" si="11"/>
        <v>20000</v>
      </c>
    </row>
    <row r="76" spans="2:13" x14ac:dyDescent="0.2">
      <c r="B76">
        <v>1</v>
      </c>
      <c r="C76" t="s">
        <v>4</v>
      </c>
      <c r="D76" t="s">
        <v>56</v>
      </c>
      <c r="E76" t="s">
        <v>7</v>
      </c>
      <c r="F76" s="2" t="s">
        <v>16</v>
      </c>
      <c r="G76" s="1" t="str">
        <f t="shared" si="10"/>
        <v>3. Biological ResourcesPublic OutreachE</v>
      </c>
      <c r="H76" s="2"/>
      <c r="I76" s="9">
        <v>100</v>
      </c>
      <c r="J76" s="2">
        <v>500</v>
      </c>
      <c r="K76" s="9">
        <f t="shared" si="11"/>
        <v>50000</v>
      </c>
    </row>
    <row r="77" spans="2:13" x14ac:dyDescent="0.2">
      <c r="B77">
        <v>1</v>
      </c>
      <c r="C77" t="s">
        <v>4</v>
      </c>
      <c r="D77" t="s">
        <v>57</v>
      </c>
      <c r="E77" t="s">
        <v>9</v>
      </c>
      <c r="F77" s="2" t="s">
        <v>5</v>
      </c>
      <c r="G77" s="1" t="str">
        <f t="shared" si="10"/>
        <v>4. Land OwnershipEnvironmental AssessmentA</v>
      </c>
      <c r="H77" s="2"/>
      <c r="I77" s="9">
        <v>150</v>
      </c>
      <c r="J77" s="2">
        <v>0</v>
      </c>
      <c r="K77" s="9">
        <f>I77*J77</f>
        <v>0</v>
      </c>
      <c r="L77" s="2"/>
    </row>
    <row r="78" spans="2:13" x14ac:dyDescent="0.2">
      <c r="B78">
        <v>1</v>
      </c>
      <c r="C78" t="s">
        <v>4</v>
      </c>
      <c r="D78" t="s">
        <v>57</v>
      </c>
      <c r="E78" t="s">
        <v>122</v>
      </c>
      <c r="F78" s="2" t="s">
        <v>5</v>
      </c>
      <c r="G78" s="1" t="str">
        <f t="shared" si="10"/>
        <v>4. Land OwnershipLand ManA</v>
      </c>
      <c r="H78" s="2"/>
      <c r="I78" s="9">
        <v>300</v>
      </c>
      <c r="J78" s="2">
        <v>0</v>
      </c>
      <c r="K78" s="9">
        <f>I78*J78</f>
        <v>0</v>
      </c>
      <c r="L78" s="2"/>
    </row>
    <row r="79" spans="2:13" x14ac:dyDescent="0.2">
      <c r="B79">
        <v>1</v>
      </c>
      <c r="C79" t="s">
        <v>4</v>
      </c>
      <c r="D79" t="s">
        <v>57</v>
      </c>
      <c r="E79" t="s">
        <v>6</v>
      </c>
      <c r="F79" s="2" t="s">
        <v>5</v>
      </c>
      <c r="G79" s="1" t="str">
        <f t="shared" si="10"/>
        <v>4. Land OwnershipLegalA</v>
      </c>
      <c r="H79" s="2"/>
      <c r="I79" s="9">
        <v>300</v>
      </c>
      <c r="J79" s="2">
        <v>0</v>
      </c>
      <c r="K79" s="9">
        <f>I79*J79</f>
        <v>0</v>
      </c>
      <c r="L79" s="2"/>
    </row>
    <row r="80" spans="2:13" x14ac:dyDescent="0.2">
      <c r="B80">
        <v>1</v>
      </c>
      <c r="C80" t="s">
        <v>4</v>
      </c>
      <c r="D80" t="s">
        <v>57</v>
      </c>
      <c r="E80" t="s">
        <v>11</v>
      </c>
      <c r="F80" s="2" t="s">
        <v>5</v>
      </c>
      <c r="G80" s="1" t="str">
        <f t="shared" si="10"/>
        <v>4. Land OwnershipNon-Soft Cost MitigationA</v>
      </c>
      <c r="H80" s="2"/>
      <c r="I80" s="9">
        <v>150</v>
      </c>
      <c r="J80" s="2">
        <v>0</v>
      </c>
      <c r="K80" s="9">
        <f>I80*J80</f>
        <v>0</v>
      </c>
      <c r="L80" s="2">
        <v>0</v>
      </c>
    </row>
    <row r="81" spans="2:12" x14ac:dyDescent="0.2">
      <c r="B81">
        <v>1</v>
      </c>
      <c r="C81" t="s">
        <v>4</v>
      </c>
      <c r="D81" t="s">
        <v>57</v>
      </c>
      <c r="E81" t="s">
        <v>10</v>
      </c>
      <c r="F81" s="2" t="s">
        <v>5</v>
      </c>
      <c r="G81" s="1" t="str">
        <f t="shared" si="10"/>
        <v>4. Land OwnershipProject Re-DesignA</v>
      </c>
      <c r="H81" s="2"/>
      <c r="I81" s="9">
        <v>125</v>
      </c>
      <c r="J81" s="2">
        <v>0</v>
      </c>
      <c r="K81" s="9">
        <f t="shared" ref="K81:K82" si="12">I81*J81</f>
        <v>0</v>
      </c>
      <c r="L81" s="2"/>
    </row>
    <row r="82" spans="2:12" x14ac:dyDescent="0.2">
      <c r="B82">
        <v>1</v>
      </c>
      <c r="C82" t="s">
        <v>4</v>
      </c>
      <c r="D82" t="s">
        <v>57</v>
      </c>
      <c r="E82" t="s">
        <v>121</v>
      </c>
      <c r="F82" s="2" t="s">
        <v>5</v>
      </c>
      <c r="G82" s="1" t="str">
        <f t="shared" si="10"/>
        <v>4. Land OwnershipProperty TaxesA</v>
      </c>
      <c r="H82" s="2"/>
      <c r="I82" s="9">
        <v>125</v>
      </c>
      <c r="J82" s="2">
        <v>0</v>
      </c>
      <c r="K82" s="9">
        <f t="shared" si="12"/>
        <v>0</v>
      </c>
      <c r="L82" s="2"/>
    </row>
    <row r="83" spans="2:12" x14ac:dyDescent="0.2">
      <c r="B83">
        <v>1</v>
      </c>
      <c r="C83" t="s">
        <v>4</v>
      </c>
      <c r="D83" t="s">
        <v>57</v>
      </c>
      <c r="E83" t="s">
        <v>7</v>
      </c>
      <c r="F83" s="2" t="s">
        <v>5</v>
      </c>
      <c r="G83" s="1" t="str">
        <f t="shared" si="10"/>
        <v>4. Land OwnershipPublic OutreachA</v>
      </c>
      <c r="H83" s="2"/>
      <c r="I83" s="9">
        <v>100</v>
      </c>
      <c r="J83" s="2">
        <v>0</v>
      </c>
      <c r="K83" s="9">
        <f>I83*J83</f>
        <v>0</v>
      </c>
      <c r="L83" s="2"/>
    </row>
    <row r="84" spans="2:12" x14ac:dyDescent="0.2">
      <c r="B84">
        <v>1</v>
      </c>
      <c r="C84" t="s">
        <v>4</v>
      </c>
      <c r="D84" t="s">
        <v>57</v>
      </c>
      <c r="E84" t="s">
        <v>119</v>
      </c>
      <c r="F84" s="2" t="s">
        <v>5</v>
      </c>
      <c r="G84" s="1" t="str">
        <f t="shared" si="10"/>
        <v>4. Land OwnershipRentalsA</v>
      </c>
      <c r="H84" s="2"/>
      <c r="I84" s="9">
        <v>4</v>
      </c>
      <c r="J84" s="2">
        <v>640</v>
      </c>
      <c r="K84" s="9">
        <f t="shared" ref="K84:K85" si="13">I84*J84</f>
        <v>2560</v>
      </c>
      <c r="L84" s="2"/>
    </row>
    <row r="85" spans="2:12" x14ac:dyDescent="0.2">
      <c r="B85">
        <v>1</v>
      </c>
      <c r="C85" t="s">
        <v>4</v>
      </c>
      <c r="D85" t="s">
        <v>57</v>
      </c>
      <c r="E85" t="s">
        <v>120</v>
      </c>
      <c r="F85" s="2" t="s">
        <v>5</v>
      </c>
      <c r="G85" s="1" t="str">
        <f t="shared" si="10"/>
        <v>4. Land OwnershipRoyaltiesA</v>
      </c>
      <c r="H85" s="2"/>
      <c r="I85" s="9">
        <v>125</v>
      </c>
      <c r="J85" s="2">
        <v>0</v>
      </c>
      <c r="K85" s="9">
        <f t="shared" si="13"/>
        <v>0</v>
      </c>
      <c r="L85" s="2"/>
    </row>
    <row r="86" spans="2:12" x14ac:dyDescent="0.2">
      <c r="B86">
        <v>1</v>
      </c>
      <c r="C86" t="s">
        <v>4</v>
      </c>
      <c r="D86" t="s">
        <v>57</v>
      </c>
      <c r="E86" t="s">
        <v>9</v>
      </c>
      <c r="F86" s="2" t="s">
        <v>13</v>
      </c>
      <c r="G86" s="1" t="str">
        <f t="shared" si="10"/>
        <v>4. Land OwnershipEnvironmental AssessmentB</v>
      </c>
      <c r="H86" s="2"/>
      <c r="I86" s="9">
        <v>150</v>
      </c>
      <c r="J86" s="2">
        <v>0</v>
      </c>
      <c r="K86" s="9">
        <f>I86*J86</f>
        <v>0</v>
      </c>
      <c r="L86" s="2"/>
    </row>
    <row r="87" spans="2:12" x14ac:dyDescent="0.2">
      <c r="B87">
        <v>1</v>
      </c>
      <c r="C87" t="s">
        <v>4</v>
      </c>
      <c r="D87" t="s">
        <v>57</v>
      </c>
      <c r="E87" t="s">
        <v>122</v>
      </c>
      <c r="F87" s="2" t="s">
        <v>13</v>
      </c>
      <c r="G87" s="1" t="str">
        <f t="shared" si="10"/>
        <v>4. Land OwnershipLand ManB</v>
      </c>
      <c r="H87" s="2"/>
      <c r="I87" s="9">
        <v>300</v>
      </c>
      <c r="J87" s="2">
        <v>30</v>
      </c>
      <c r="K87" s="9">
        <f>I87*J87</f>
        <v>9000</v>
      </c>
      <c r="L87" s="2"/>
    </row>
    <row r="88" spans="2:12" x14ac:dyDescent="0.2">
      <c r="B88">
        <v>1</v>
      </c>
      <c r="C88" t="s">
        <v>4</v>
      </c>
      <c r="D88" t="s">
        <v>57</v>
      </c>
      <c r="E88" t="s">
        <v>6</v>
      </c>
      <c r="F88" s="2" t="s">
        <v>13</v>
      </c>
      <c r="G88" s="1" t="str">
        <f t="shared" si="10"/>
        <v>4. Land OwnershipLegalB</v>
      </c>
      <c r="H88" s="2"/>
      <c r="I88" s="9">
        <v>300</v>
      </c>
      <c r="J88" s="2">
        <v>10</v>
      </c>
      <c r="K88" s="9">
        <f>I88*J88</f>
        <v>3000</v>
      </c>
      <c r="L88" s="2"/>
    </row>
    <row r="89" spans="2:12" x14ac:dyDescent="0.2">
      <c r="B89">
        <v>1</v>
      </c>
      <c r="C89" t="s">
        <v>4</v>
      </c>
      <c r="D89" t="s">
        <v>57</v>
      </c>
      <c r="E89" t="s">
        <v>11</v>
      </c>
      <c r="F89" s="2" t="s">
        <v>13</v>
      </c>
      <c r="G89" s="1" t="str">
        <f t="shared" si="10"/>
        <v>4. Land OwnershipNon-Soft Cost MitigationB</v>
      </c>
      <c r="H89" s="2"/>
      <c r="I89" s="9">
        <v>150</v>
      </c>
      <c r="J89" s="2">
        <v>0</v>
      </c>
      <c r="K89" s="9">
        <f>I89*J89</f>
        <v>0</v>
      </c>
      <c r="L89" s="2">
        <v>0</v>
      </c>
    </row>
    <row r="90" spans="2:12" x14ac:dyDescent="0.2">
      <c r="B90">
        <v>1</v>
      </c>
      <c r="C90" t="s">
        <v>4</v>
      </c>
      <c r="D90" t="s">
        <v>57</v>
      </c>
      <c r="E90" t="s">
        <v>10</v>
      </c>
      <c r="F90" s="2" t="s">
        <v>13</v>
      </c>
      <c r="G90" s="1" t="str">
        <f t="shared" si="10"/>
        <v>4. Land OwnershipProject Re-DesignB</v>
      </c>
      <c r="H90" s="2"/>
      <c r="I90" s="9">
        <v>125</v>
      </c>
      <c r="J90" s="2">
        <v>0</v>
      </c>
      <c r="K90" s="9">
        <f t="shared" ref="K90:K100" si="14">I90*J90</f>
        <v>0</v>
      </c>
      <c r="L90" s="2"/>
    </row>
    <row r="91" spans="2:12" x14ac:dyDescent="0.2">
      <c r="B91">
        <v>1</v>
      </c>
      <c r="C91" t="s">
        <v>4</v>
      </c>
      <c r="D91" t="s">
        <v>57</v>
      </c>
      <c r="E91" t="s">
        <v>121</v>
      </c>
      <c r="F91" s="2" t="s">
        <v>13</v>
      </c>
      <c r="G91" s="1" t="str">
        <f t="shared" si="10"/>
        <v>4. Land OwnershipProperty TaxesB</v>
      </c>
      <c r="H91" s="2"/>
      <c r="I91" s="9">
        <v>125</v>
      </c>
      <c r="J91" s="2">
        <v>0</v>
      </c>
      <c r="K91" s="9">
        <f t="shared" si="14"/>
        <v>0</v>
      </c>
      <c r="L91" s="2"/>
    </row>
    <row r="92" spans="2:12" x14ac:dyDescent="0.2">
      <c r="B92">
        <v>1</v>
      </c>
      <c r="C92" t="s">
        <v>4</v>
      </c>
      <c r="D92" t="s">
        <v>57</v>
      </c>
      <c r="E92" t="s">
        <v>7</v>
      </c>
      <c r="F92" s="2" t="s">
        <v>13</v>
      </c>
      <c r="G92" s="1" t="str">
        <f t="shared" si="10"/>
        <v>4. Land OwnershipPublic OutreachB</v>
      </c>
      <c r="H92" s="2"/>
      <c r="I92" s="9">
        <v>100</v>
      </c>
      <c r="J92" s="2">
        <v>0</v>
      </c>
      <c r="K92" s="9">
        <f t="shared" si="14"/>
        <v>0</v>
      </c>
      <c r="L92" s="2"/>
    </row>
    <row r="93" spans="2:12" x14ac:dyDescent="0.2">
      <c r="B93">
        <v>1</v>
      </c>
      <c r="C93" t="s">
        <v>4</v>
      </c>
      <c r="D93" t="s">
        <v>57</v>
      </c>
      <c r="E93" t="s">
        <v>119</v>
      </c>
      <c r="F93" s="2" t="s">
        <v>13</v>
      </c>
      <c r="G93" s="1" t="str">
        <f t="shared" si="10"/>
        <v>4. Land OwnershipRentalsB</v>
      </c>
      <c r="H93" s="2"/>
      <c r="I93" s="9">
        <v>4</v>
      </c>
      <c r="J93" s="2">
        <v>3000</v>
      </c>
      <c r="K93" s="9">
        <f t="shared" si="14"/>
        <v>12000</v>
      </c>
      <c r="L93" s="2"/>
    </row>
    <row r="94" spans="2:12" x14ac:dyDescent="0.2">
      <c r="B94">
        <v>1</v>
      </c>
      <c r="C94" t="s">
        <v>4</v>
      </c>
      <c r="D94" t="s">
        <v>57</v>
      </c>
      <c r="E94" t="s">
        <v>120</v>
      </c>
      <c r="F94" s="2" t="s">
        <v>13</v>
      </c>
      <c r="G94" s="1" t="str">
        <f t="shared" si="10"/>
        <v>4. Land OwnershipRoyaltiesB</v>
      </c>
      <c r="H94" s="2"/>
      <c r="I94" s="9">
        <v>125</v>
      </c>
      <c r="J94" s="2">
        <v>0</v>
      </c>
      <c r="K94" s="9">
        <f t="shared" si="14"/>
        <v>0</v>
      </c>
      <c r="L94" s="2"/>
    </row>
    <row r="95" spans="2:12" x14ac:dyDescent="0.2">
      <c r="B95">
        <v>1</v>
      </c>
      <c r="C95" t="s">
        <v>4</v>
      </c>
      <c r="D95" t="s">
        <v>57</v>
      </c>
      <c r="E95" t="s">
        <v>9</v>
      </c>
      <c r="F95" s="2" t="s">
        <v>14</v>
      </c>
      <c r="G95" s="1" t="str">
        <f t="shared" si="10"/>
        <v>4. Land OwnershipEnvironmental AssessmentC</v>
      </c>
      <c r="H95" s="2"/>
      <c r="I95" s="9">
        <v>150</v>
      </c>
      <c r="J95" s="2">
        <v>0</v>
      </c>
      <c r="K95" s="9">
        <f t="shared" si="14"/>
        <v>0</v>
      </c>
      <c r="L95" s="2"/>
    </row>
    <row r="96" spans="2:12" x14ac:dyDescent="0.2">
      <c r="B96">
        <v>1</v>
      </c>
      <c r="C96" t="s">
        <v>4</v>
      </c>
      <c r="D96" t="s">
        <v>57</v>
      </c>
      <c r="E96" t="s">
        <v>122</v>
      </c>
      <c r="F96" s="2" t="s">
        <v>14</v>
      </c>
      <c r="G96" s="1" t="str">
        <f t="shared" si="10"/>
        <v>4. Land OwnershipLand ManC</v>
      </c>
      <c r="H96" s="2"/>
      <c r="I96" s="9">
        <v>300</v>
      </c>
      <c r="J96" s="2">
        <v>0</v>
      </c>
      <c r="K96" s="9">
        <f t="shared" si="14"/>
        <v>0</v>
      </c>
      <c r="L96" s="2"/>
    </row>
    <row r="97" spans="2:12" x14ac:dyDescent="0.2">
      <c r="B97">
        <v>1</v>
      </c>
      <c r="C97" t="s">
        <v>4</v>
      </c>
      <c r="D97" t="s">
        <v>57</v>
      </c>
      <c r="E97" t="s">
        <v>6</v>
      </c>
      <c r="F97" s="2" t="s">
        <v>14</v>
      </c>
      <c r="G97" s="1" t="str">
        <f t="shared" si="10"/>
        <v>4. Land OwnershipLegalC</v>
      </c>
      <c r="H97" s="2"/>
      <c r="I97" s="9">
        <v>300</v>
      </c>
      <c r="J97" s="2">
        <v>0</v>
      </c>
      <c r="K97" s="9">
        <f t="shared" si="14"/>
        <v>0</v>
      </c>
      <c r="L97" s="2"/>
    </row>
    <row r="98" spans="2:12" x14ac:dyDescent="0.2">
      <c r="B98">
        <v>1</v>
      </c>
      <c r="C98" t="s">
        <v>4</v>
      </c>
      <c r="D98" t="s">
        <v>57</v>
      </c>
      <c r="E98" t="s">
        <v>11</v>
      </c>
      <c r="F98" s="2" t="s">
        <v>14</v>
      </c>
      <c r="G98" s="1" t="str">
        <f t="shared" si="10"/>
        <v>4. Land OwnershipNon-Soft Cost MitigationC</v>
      </c>
      <c r="H98" s="2"/>
      <c r="I98" s="9">
        <v>150</v>
      </c>
      <c r="J98" s="2">
        <v>0</v>
      </c>
      <c r="K98" s="9">
        <f t="shared" si="14"/>
        <v>0</v>
      </c>
      <c r="L98" s="2">
        <v>0</v>
      </c>
    </row>
    <row r="99" spans="2:12" x14ac:dyDescent="0.2">
      <c r="B99">
        <v>1</v>
      </c>
      <c r="C99" t="s">
        <v>4</v>
      </c>
      <c r="D99" t="s">
        <v>57</v>
      </c>
      <c r="E99" t="s">
        <v>10</v>
      </c>
      <c r="F99" s="2" t="s">
        <v>14</v>
      </c>
      <c r="G99" s="1" t="str">
        <f t="shared" si="10"/>
        <v>4. Land OwnershipProject Re-DesignC</v>
      </c>
      <c r="H99" s="2"/>
      <c r="I99" s="9">
        <v>125</v>
      </c>
      <c r="J99" s="2">
        <v>0</v>
      </c>
      <c r="K99" s="9">
        <f t="shared" si="14"/>
        <v>0</v>
      </c>
      <c r="L99" s="2"/>
    </row>
    <row r="100" spans="2:12" x14ac:dyDescent="0.2">
      <c r="B100">
        <v>1</v>
      </c>
      <c r="C100" t="s">
        <v>4</v>
      </c>
      <c r="D100" t="s">
        <v>57</v>
      </c>
      <c r="E100" t="s">
        <v>121</v>
      </c>
      <c r="F100" s="2" t="s">
        <v>14</v>
      </c>
      <c r="G100" s="1" t="str">
        <f t="shared" si="10"/>
        <v>4. Land OwnershipProperty TaxesC</v>
      </c>
      <c r="H100" s="2"/>
      <c r="I100" s="9">
        <v>125</v>
      </c>
      <c r="J100" s="2">
        <v>0</v>
      </c>
      <c r="K100" s="9">
        <f t="shared" si="14"/>
        <v>0</v>
      </c>
      <c r="L100" s="2"/>
    </row>
    <row r="101" spans="2:12" x14ac:dyDescent="0.2">
      <c r="B101">
        <v>1</v>
      </c>
      <c r="C101" t="s">
        <v>4</v>
      </c>
      <c r="D101" t="s">
        <v>57</v>
      </c>
      <c r="E101" t="s">
        <v>7</v>
      </c>
      <c r="F101" s="2" t="s">
        <v>14</v>
      </c>
      <c r="G101" s="1" t="str">
        <f t="shared" si="10"/>
        <v>4. Land OwnershipPublic OutreachC</v>
      </c>
      <c r="H101" s="2"/>
      <c r="I101" s="9">
        <v>100</v>
      </c>
      <c r="J101" s="2">
        <v>0</v>
      </c>
      <c r="K101" s="9">
        <f t="shared" ref="K101:K107" si="15">I101*J101</f>
        <v>0</v>
      </c>
      <c r="L101" s="2"/>
    </row>
    <row r="102" spans="2:12" x14ac:dyDescent="0.2">
      <c r="B102">
        <v>1</v>
      </c>
      <c r="C102" t="s">
        <v>4</v>
      </c>
      <c r="D102" t="s">
        <v>57</v>
      </c>
      <c r="E102" t="s">
        <v>119</v>
      </c>
      <c r="F102" s="2" t="s">
        <v>14</v>
      </c>
      <c r="G102" s="1" t="str">
        <f t="shared" si="10"/>
        <v>4. Land OwnershipRentalsC</v>
      </c>
      <c r="H102" s="2"/>
      <c r="I102" s="9">
        <v>4</v>
      </c>
      <c r="J102" s="2">
        <v>3000</v>
      </c>
      <c r="K102" s="9">
        <f t="shared" si="15"/>
        <v>12000</v>
      </c>
      <c r="L102" s="2"/>
    </row>
    <row r="103" spans="2:12" x14ac:dyDescent="0.2">
      <c r="B103">
        <v>1</v>
      </c>
      <c r="C103" t="s">
        <v>4</v>
      </c>
      <c r="D103" t="s">
        <v>57</v>
      </c>
      <c r="E103" t="s">
        <v>120</v>
      </c>
      <c r="F103" s="2" t="s">
        <v>14</v>
      </c>
      <c r="G103" s="1" t="str">
        <f t="shared" si="10"/>
        <v>4. Land OwnershipRoyaltiesC</v>
      </c>
      <c r="H103" s="2"/>
      <c r="I103" s="9">
        <v>125</v>
      </c>
      <c r="J103" s="2">
        <v>0</v>
      </c>
      <c r="K103" s="9">
        <f t="shared" si="15"/>
        <v>0</v>
      </c>
      <c r="L103" s="2"/>
    </row>
    <row r="104" spans="2:12" x14ac:dyDescent="0.2">
      <c r="B104">
        <v>1</v>
      </c>
      <c r="C104" t="s">
        <v>4</v>
      </c>
      <c r="D104" t="s">
        <v>57</v>
      </c>
      <c r="E104" t="s">
        <v>9</v>
      </c>
      <c r="F104" s="2" t="s">
        <v>15</v>
      </c>
      <c r="G104" s="1" t="str">
        <f t="shared" si="10"/>
        <v>4. Land OwnershipEnvironmental AssessmentD</v>
      </c>
      <c r="H104" s="2"/>
      <c r="I104" s="9">
        <v>150</v>
      </c>
      <c r="J104" s="2">
        <v>0</v>
      </c>
      <c r="K104" s="9">
        <f t="shared" si="15"/>
        <v>0</v>
      </c>
      <c r="L104" s="2"/>
    </row>
    <row r="105" spans="2:12" x14ac:dyDescent="0.2">
      <c r="B105">
        <v>1</v>
      </c>
      <c r="C105" t="s">
        <v>4</v>
      </c>
      <c r="D105" t="s">
        <v>57</v>
      </c>
      <c r="E105" t="s">
        <v>122</v>
      </c>
      <c r="F105" s="2" t="s">
        <v>15</v>
      </c>
      <c r="G105" s="1" t="str">
        <f t="shared" si="10"/>
        <v>4. Land OwnershipLand ManD</v>
      </c>
      <c r="H105" s="2"/>
      <c r="I105" s="9">
        <v>300</v>
      </c>
      <c r="J105" s="2">
        <v>0</v>
      </c>
      <c r="K105" s="9">
        <f t="shared" si="15"/>
        <v>0</v>
      </c>
      <c r="L105" s="2"/>
    </row>
    <row r="106" spans="2:12" x14ac:dyDescent="0.2">
      <c r="B106">
        <v>1</v>
      </c>
      <c r="C106" t="s">
        <v>4</v>
      </c>
      <c r="D106" t="s">
        <v>57</v>
      </c>
      <c r="E106" t="s">
        <v>6</v>
      </c>
      <c r="F106" s="2" t="s">
        <v>15</v>
      </c>
      <c r="G106" s="1" t="str">
        <f t="shared" si="10"/>
        <v>4. Land OwnershipLegalD</v>
      </c>
      <c r="H106" s="2"/>
      <c r="I106" s="9">
        <v>300</v>
      </c>
      <c r="J106" s="2">
        <v>40</v>
      </c>
      <c r="K106" s="9">
        <f t="shared" si="15"/>
        <v>12000</v>
      </c>
      <c r="L106" s="2"/>
    </row>
    <row r="107" spans="2:12" x14ac:dyDescent="0.2">
      <c r="B107">
        <v>1</v>
      </c>
      <c r="C107" t="s">
        <v>4</v>
      </c>
      <c r="D107" t="s">
        <v>57</v>
      </c>
      <c r="E107" t="s">
        <v>11</v>
      </c>
      <c r="F107" s="2" t="s">
        <v>15</v>
      </c>
      <c r="G107" s="1" t="str">
        <f t="shared" si="10"/>
        <v>4. Land OwnershipNon-Soft Cost MitigationD</v>
      </c>
      <c r="H107" s="2"/>
      <c r="I107" s="9">
        <v>150</v>
      </c>
      <c r="J107" s="2">
        <v>0</v>
      </c>
      <c r="K107" s="9">
        <f t="shared" si="15"/>
        <v>0</v>
      </c>
      <c r="L107" s="2">
        <v>0</v>
      </c>
    </row>
    <row r="108" spans="2:12" x14ac:dyDescent="0.2">
      <c r="B108">
        <v>1</v>
      </c>
      <c r="C108" t="s">
        <v>4</v>
      </c>
      <c r="D108" t="s">
        <v>57</v>
      </c>
      <c r="E108" t="s">
        <v>10</v>
      </c>
      <c r="F108" s="2" t="s">
        <v>15</v>
      </c>
      <c r="G108" s="1" t="str">
        <f t="shared" si="10"/>
        <v>4. Land OwnershipProject Re-DesignD</v>
      </c>
      <c r="H108" s="2"/>
      <c r="I108" s="9">
        <v>125</v>
      </c>
      <c r="J108" s="2">
        <v>0</v>
      </c>
      <c r="K108" s="9">
        <f t="shared" ref="K108:K116" si="16">I108*J108</f>
        <v>0</v>
      </c>
      <c r="L108" s="2"/>
    </row>
    <row r="109" spans="2:12" x14ac:dyDescent="0.2">
      <c r="B109">
        <v>1</v>
      </c>
      <c r="C109" t="s">
        <v>4</v>
      </c>
      <c r="D109" t="s">
        <v>57</v>
      </c>
      <c r="E109" t="s">
        <v>121</v>
      </c>
      <c r="F109" s="2" t="s">
        <v>15</v>
      </c>
      <c r="G109" s="1" t="str">
        <f t="shared" si="10"/>
        <v>4. Land OwnershipProperty TaxesD</v>
      </c>
      <c r="H109" s="2"/>
      <c r="I109" s="9">
        <v>125</v>
      </c>
      <c r="J109" s="2">
        <v>0</v>
      </c>
      <c r="K109" s="9">
        <f t="shared" si="16"/>
        <v>0</v>
      </c>
      <c r="L109" s="2"/>
    </row>
    <row r="110" spans="2:12" x14ac:dyDescent="0.2">
      <c r="B110">
        <v>1</v>
      </c>
      <c r="C110" t="s">
        <v>4</v>
      </c>
      <c r="D110" t="s">
        <v>57</v>
      </c>
      <c r="E110" t="s">
        <v>7</v>
      </c>
      <c r="F110" s="2" t="s">
        <v>15</v>
      </c>
      <c r="G110" s="1" t="str">
        <f t="shared" si="10"/>
        <v>4. Land OwnershipPublic OutreachD</v>
      </c>
      <c r="H110" s="2"/>
      <c r="I110" s="9">
        <v>100</v>
      </c>
      <c r="J110" s="2">
        <v>0</v>
      </c>
      <c r="K110" s="9">
        <f t="shared" si="16"/>
        <v>0</v>
      </c>
      <c r="L110" s="2"/>
    </row>
    <row r="111" spans="2:12" x14ac:dyDescent="0.2">
      <c r="B111">
        <v>1</v>
      </c>
      <c r="C111" t="s">
        <v>4</v>
      </c>
      <c r="D111" t="s">
        <v>57</v>
      </c>
      <c r="E111" t="s">
        <v>119</v>
      </c>
      <c r="F111" s="2" t="s">
        <v>15</v>
      </c>
      <c r="G111" s="1" t="str">
        <f t="shared" si="10"/>
        <v>4. Land OwnershipRentalsD</v>
      </c>
      <c r="H111" s="2"/>
      <c r="I111" s="9">
        <v>4</v>
      </c>
      <c r="J111" s="2">
        <v>3000</v>
      </c>
      <c r="K111" s="9">
        <f t="shared" si="16"/>
        <v>12000</v>
      </c>
      <c r="L111" s="2"/>
    </row>
    <row r="112" spans="2:12" x14ac:dyDescent="0.2">
      <c r="B112">
        <v>1</v>
      </c>
      <c r="C112" t="s">
        <v>4</v>
      </c>
      <c r="D112" t="s">
        <v>57</v>
      </c>
      <c r="E112" t="s">
        <v>120</v>
      </c>
      <c r="F112" s="2" t="s">
        <v>15</v>
      </c>
      <c r="G112" s="1" t="str">
        <f t="shared" si="10"/>
        <v>4. Land OwnershipRoyaltiesD</v>
      </c>
      <c r="H112" s="2"/>
      <c r="I112" s="9">
        <v>125</v>
      </c>
      <c r="J112" s="2">
        <v>0</v>
      </c>
      <c r="K112" s="9">
        <f t="shared" si="16"/>
        <v>0</v>
      </c>
      <c r="L112" s="2"/>
    </row>
    <row r="113" spans="2:13" x14ac:dyDescent="0.2">
      <c r="B113">
        <v>1</v>
      </c>
      <c r="C113" t="s">
        <v>4</v>
      </c>
      <c r="D113" t="s">
        <v>57</v>
      </c>
      <c r="E113" t="s">
        <v>9</v>
      </c>
      <c r="F113" s="2" t="s">
        <v>16</v>
      </c>
      <c r="G113" s="1" t="str">
        <f t="shared" si="10"/>
        <v>4. Land OwnershipEnvironmental AssessmentE</v>
      </c>
      <c r="H113" s="2"/>
      <c r="I113" s="9">
        <v>150</v>
      </c>
      <c r="J113" s="2">
        <v>0</v>
      </c>
      <c r="K113" s="9">
        <f t="shared" si="16"/>
        <v>0</v>
      </c>
    </row>
    <row r="114" spans="2:13" x14ac:dyDescent="0.2">
      <c r="B114">
        <v>1</v>
      </c>
      <c r="C114" t="s">
        <v>4</v>
      </c>
      <c r="D114" t="s">
        <v>57</v>
      </c>
      <c r="E114" t="s">
        <v>122</v>
      </c>
      <c r="F114" s="2" t="s">
        <v>16</v>
      </c>
      <c r="G114" s="1" t="str">
        <f t="shared" si="10"/>
        <v>4. Land OwnershipLand ManE</v>
      </c>
      <c r="H114" s="2"/>
      <c r="I114" s="9">
        <v>300</v>
      </c>
      <c r="J114" s="2">
        <v>40</v>
      </c>
      <c r="K114" s="9">
        <f t="shared" si="16"/>
        <v>12000</v>
      </c>
    </row>
    <row r="115" spans="2:13" x14ac:dyDescent="0.2">
      <c r="B115">
        <v>1</v>
      </c>
      <c r="C115" t="s">
        <v>4</v>
      </c>
      <c r="D115" t="s">
        <v>57</v>
      </c>
      <c r="E115" t="s">
        <v>6</v>
      </c>
      <c r="F115" s="2" t="s">
        <v>16</v>
      </c>
      <c r="G115" s="1" t="str">
        <f t="shared" si="10"/>
        <v>4. Land OwnershipLegalE</v>
      </c>
      <c r="H115" s="2"/>
      <c r="I115" s="9">
        <v>300</v>
      </c>
      <c r="J115" s="2">
        <v>40</v>
      </c>
      <c r="K115" s="9">
        <f t="shared" si="16"/>
        <v>12000</v>
      </c>
    </row>
    <row r="116" spans="2:13" x14ac:dyDescent="0.2">
      <c r="B116">
        <v>1</v>
      </c>
      <c r="C116" t="s">
        <v>4</v>
      </c>
      <c r="D116" t="s">
        <v>57</v>
      </c>
      <c r="E116" t="s">
        <v>11</v>
      </c>
      <c r="F116" s="2" t="s">
        <v>16</v>
      </c>
      <c r="G116" s="1" t="str">
        <f t="shared" si="10"/>
        <v>4. Land OwnershipNon-Soft Cost MitigationE</v>
      </c>
      <c r="H116" s="2"/>
      <c r="I116" s="9">
        <v>150</v>
      </c>
      <c r="J116" s="2">
        <v>0</v>
      </c>
      <c r="K116" s="9">
        <f t="shared" si="16"/>
        <v>0</v>
      </c>
      <c r="L116" s="2">
        <v>0</v>
      </c>
    </row>
    <row r="117" spans="2:13" x14ac:dyDescent="0.2">
      <c r="B117">
        <v>1</v>
      </c>
      <c r="C117" t="s">
        <v>4</v>
      </c>
      <c r="D117" t="s">
        <v>57</v>
      </c>
      <c r="E117" t="s">
        <v>10</v>
      </c>
      <c r="F117" s="2" t="s">
        <v>16</v>
      </c>
      <c r="G117" s="1" t="str">
        <f t="shared" si="10"/>
        <v>4. Land OwnershipProject Re-DesignE</v>
      </c>
      <c r="H117" s="2"/>
      <c r="I117" s="9">
        <v>125</v>
      </c>
      <c r="J117" s="2">
        <v>0</v>
      </c>
      <c r="K117" s="9">
        <f t="shared" ref="K117:K121" si="17">I117*J117</f>
        <v>0</v>
      </c>
    </row>
    <row r="118" spans="2:13" x14ac:dyDescent="0.2">
      <c r="B118">
        <v>1</v>
      </c>
      <c r="C118" t="s">
        <v>4</v>
      </c>
      <c r="D118" t="s">
        <v>57</v>
      </c>
      <c r="E118" t="s">
        <v>121</v>
      </c>
      <c r="F118" s="2" t="s">
        <v>16</v>
      </c>
      <c r="G118" s="1" t="str">
        <f t="shared" si="10"/>
        <v>4. Land OwnershipProperty TaxesE</v>
      </c>
      <c r="H118" s="2"/>
      <c r="I118" s="9">
        <v>125</v>
      </c>
      <c r="J118" s="2">
        <v>0</v>
      </c>
      <c r="K118" s="9">
        <f t="shared" si="17"/>
        <v>0</v>
      </c>
    </row>
    <row r="119" spans="2:13" x14ac:dyDescent="0.2">
      <c r="B119">
        <v>1</v>
      </c>
      <c r="C119" t="s">
        <v>4</v>
      </c>
      <c r="D119" t="s">
        <v>57</v>
      </c>
      <c r="E119" t="s">
        <v>7</v>
      </c>
      <c r="F119" s="2" t="s">
        <v>16</v>
      </c>
      <c r="G119" s="1" t="str">
        <f t="shared" si="10"/>
        <v>4. Land OwnershipPublic OutreachE</v>
      </c>
      <c r="H119" s="2"/>
      <c r="I119" s="9">
        <v>100</v>
      </c>
      <c r="J119" s="2">
        <v>80</v>
      </c>
      <c r="K119" s="9">
        <f t="shared" si="17"/>
        <v>8000</v>
      </c>
    </row>
    <row r="120" spans="2:13" x14ac:dyDescent="0.2">
      <c r="B120">
        <v>1</v>
      </c>
      <c r="C120" t="s">
        <v>4</v>
      </c>
      <c r="D120" t="s">
        <v>57</v>
      </c>
      <c r="E120" t="s">
        <v>119</v>
      </c>
      <c r="F120" s="2" t="s">
        <v>16</v>
      </c>
      <c r="G120" s="1" t="str">
        <f t="shared" si="10"/>
        <v>4. Land OwnershipRentalsE</v>
      </c>
      <c r="H120" s="2"/>
      <c r="I120" s="9">
        <v>4</v>
      </c>
      <c r="J120" s="2">
        <v>4000</v>
      </c>
      <c r="K120" s="9">
        <f t="shared" si="17"/>
        <v>16000</v>
      </c>
    </row>
    <row r="121" spans="2:13" x14ac:dyDescent="0.2">
      <c r="B121">
        <v>1</v>
      </c>
      <c r="C121" t="s">
        <v>4</v>
      </c>
      <c r="D121" t="s">
        <v>57</v>
      </c>
      <c r="E121" t="s">
        <v>120</v>
      </c>
      <c r="F121" s="2" t="s">
        <v>16</v>
      </c>
      <c r="G121" s="1" t="str">
        <f t="shared" si="10"/>
        <v>4. Land OwnershipRoyaltiesE</v>
      </c>
      <c r="H121" s="2"/>
      <c r="I121" s="9">
        <v>125</v>
      </c>
      <c r="J121" s="2">
        <v>0</v>
      </c>
      <c r="K121" s="9">
        <f t="shared" si="17"/>
        <v>0</v>
      </c>
    </row>
    <row r="122" spans="2:13" x14ac:dyDescent="0.2">
      <c r="B122">
        <v>1</v>
      </c>
      <c r="C122" t="s">
        <v>4</v>
      </c>
      <c r="D122" t="s">
        <v>127</v>
      </c>
      <c r="E122" t="s">
        <v>173</v>
      </c>
      <c r="F122" s="2" t="s">
        <v>5</v>
      </c>
      <c r="G122" s="1" t="str">
        <f t="shared" ref="G122:G131" si="18">D122&amp;E122&amp;F122</f>
        <v>5a. Federal Lease QueueWait TimeA</v>
      </c>
      <c r="H122" s="2"/>
      <c r="I122" s="9">
        <v>150</v>
      </c>
      <c r="J122" s="2"/>
      <c r="K122" s="9" t="s">
        <v>174</v>
      </c>
      <c r="L122" s="2"/>
      <c r="M122" t="s">
        <v>45</v>
      </c>
    </row>
    <row r="123" spans="2:13" x14ac:dyDescent="0.2">
      <c r="B123">
        <v>1</v>
      </c>
      <c r="C123" t="s">
        <v>4</v>
      </c>
      <c r="D123" t="s">
        <v>127</v>
      </c>
      <c r="E123" t="s">
        <v>173</v>
      </c>
      <c r="F123" s="2" t="s">
        <v>13</v>
      </c>
      <c r="G123" s="1" t="str">
        <f t="shared" si="18"/>
        <v>5a. Federal Lease QueueWait TimeB</v>
      </c>
      <c r="H123" s="2"/>
      <c r="I123" s="9">
        <v>150</v>
      </c>
      <c r="J123" s="2"/>
      <c r="K123" s="9" t="s">
        <v>174</v>
      </c>
      <c r="L123" s="2"/>
      <c r="M123" t="s">
        <v>45</v>
      </c>
    </row>
    <row r="124" spans="2:13" x14ac:dyDescent="0.2">
      <c r="B124">
        <v>1</v>
      </c>
      <c r="C124" t="s">
        <v>4</v>
      </c>
      <c r="D124" t="s">
        <v>127</v>
      </c>
      <c r="E124" t="s">
        <v>173</v>
      </c>
      <c r="F124" s="2" t="s">
        <v>14</v>
      </c>
      <c r="G124" s="1" t="str">
        <f t="shared" si="18"/>
        <v>5a. Federal Lease QueueWait TimeC</v>
      </c>
      <c r="H124" s="2"/>
      <c r="I124" s="9">
        <v>150</v>
      </c>
      <c r="J124" s="2"/>
      <c r="K124" s="9" t="s">
        <v>174</v>
      </c>
      <c r="L124" s="2"/>
      <c r="M124" t="s">
        <v>45</v>
      </c>
    </row>
    <row r="125" spans="2:13" x14ac:dyDescent="0.2">
      <c r="B125">
        <v>1</v>
      </c>
      <c r="C125" t="s">
        <v>4</v>
      </c>
      <c r="D125" t="s">
        <v>127</v>
      </c>
      <c r="E125" t="s">
        <v>173</v>
      </c>
      <c r="F125" s="2" t="s">
        <v>15</v>
      </c>
      <c r="G125" s="1" t="str">
        <f t="shared" si="18"/>
        <v>5a. Federal Lease QueueWait TimeD</v>
      </c>
      <c r="H125" s="2"/>
      <c r="I125" s="9">
        <v>150</v>
      </c>
      <c r="J125" s="2"/>
      <c r="K125" s="9" t="s">
        <v>174</v>
      </c>
      <c r="L125" s="2"/>
      <c r="M125" t="s">
        <v>45</v>
      </c>
    </row>
    <row r="126" spans="2:13" x14ac:dyDescent="0.2">
      <c r="B126">
        <v>1</v>
      </c>
      <c r="C126" t="s">
        <v>4</v>
      </c>
      <c r="D126" t="s">
        <v>127</v>
      </c>
      <c r="E126" t="s">
        <v>173</v>
      </c>
      <c r="F126" s="2" t="s">
        <v>16</v>
      </c>
      <c r="G126" s="1" t="str">
        <f t="shared" si="18"/>
        <v>5a. Federal Lease QueueWait TimeE</v>
      </c>
      <c r="H126" s="2"/>
      <c r="I126" s="9">
        <v>150</v>
      </c>
      <c r="J126" s="153"/>
      <c r="K126" s="9" t="s">
        <v>174</v>
      </c>
      <c r="M126" t="s">
        <v>45</v>
      </c>
    </row>
    <row r="127" spans="2:13" x14ac:dyDescent="0.2">
      <c r="B127">
        <v>1</v>
      </c>
      <c r="C127" t="s">
        <v>4</v>
      </c>
      <c r="D127" t="s">
        <v>129</v>
      </c>
      <c r="E127" t="s">
        <v>173</v>
      </c>
      <c r="F127" s="2" t="s">
        <v>5</v>
      </c>
      <c r="G127" s="1" t="str">
        <f t="shared" si="18"/>
        <v>5b. State Lease QueueWait TimeA</v>
      </c>
      <c r="H127" s="2"/>
      <c r="I127" s="9">
        <v>150</v>
      </c>
      <c r="J127" s="2"/>
      <c r="K127" s="9" t="s">
        <v>174</v>
      </c>
      <c r="L127" s="2"/>
      <c r="M127" t="s">
        <v>45</v>
      </c>
    </row>
    <row r="128" spans="2:13" x14ac:dyDescent="0.2">
      <c r="B128">
        <v>1</v>
      </c>
      <c r="C128" t="s">
        <v>4</v>
      </c>
      <c r="D128" t="s">
        <v>129</v>
      </c>
      <c r="E128" t="s">
        <v>173</v>
      </c>
      <c r="F128" s="2" t="s">
        <v>13</v>
      </c>
      <c r="G128" s="1" t="str">
        <f t="shared" si="18"/>
        <v>5b. State Lease QueueWait TimeB</v>
      </c>
      <c r="H128" s="2"/>
      <c r="I128" s="9">
        <v>150</v>
      </c>
      <c r="J128" s="2"/>
      <c r="K128" s="9" t="s">
        <v>174</v>
      </c>
      <c r="L128" s="2"/>
      <c r="M128" t="s">
        <v>45</v>
      </c>
    </row>
    <row r="129" spans="2:13" x14ac:dyDescent="0.2">
      <c r="B129">
        <v>1</v>
      </c>
      <c r="C129" t="s">
        <v>4</v>
      </c>
      <c r="D129" t="s">
        <v>129</v>
      </c>
      <c r="E129" t="s">
        <v>173</v>
      </c>
      <c r="F129" s="2" t="s">
        <v>14</v>
      </c>
      <c r="G129" s="1" t="str">
        <f t="shared" si="18"/>
        <v>5b. State Lease QueueWait TimeC</v>
      </c>
      <c r="H129" s="2"/>
      <c r="I129" s="9">
        <v>150</v>
      </c>
      <c r="J129" s="2"/>
      <c r="K129" s="9" t="s">
        <v>174</v>
      </c>
      <c r="L129" s="2"/>
      <c r="M129" t="s">
        <v>45</v>
      </c>
    </row>
    <row r="130" spans="2:13" x14ac:dyDescent="0.2">
      <c r="B130">
        <v>1</v>
      </c>
      <c r="C130" t="s">
        <v>4</v>
      </c>
      <c r="D130" t="s">
        <v>129</v>
      </c>
      <c r="E130" t="s">
        <v>173</v>
      </c>
      <c r="F130" s="2" t="s">
        <v>15</v>
      </c>
      <c r="G130" s="1" t="str">
        <f t="shared" si="18"/>
        <v>5b. State Lease QueueWait TimeD</v>
      </c>
      <c r="H130" s="2"/>
      <c r="I130" s="9">
        <v>150</v>
      </c>
      <c r="J130" s="2"/>
      <c r="K130" s="9" t="s">
        <v>174</v>
      </c>
      <c r="L130" s="2"/>
      <c r="M130" t="s">
        <v>45</v>
      </c>
    </row>
    <row r="131" spans="2:13" x14ac:dyDescent="0.2">
      <c r="B131">
        <v>1</v>
      </c>
      <c r="C131" t="s">
        <v>4</v>
      </c>
      <c r="D131" t="s">
        <v>129</v>
      </c>
      <c r="E131" t="s">
        <v>173</v>
      </c>
      <c r="F131" s="2" t="s">
        <v>16</v>
      </c>
      <c r="G131" s="1" t="str">
        <f t="shared" si="18"/>
        <v>5b. State Lease QueueWait TimeE</v>
      </c>
      <c r="H131" s="2"/>
      <c r="I131" s="9">
        <v>150</v>
      </c>
      <c r="J131" s="2"/>
      <c r="K131" s="9" t="s">
        <v>174</v>
      </c>
      <c r="M131" t="s">
        <v>45</v>
      </c>
    </row>
    <row r="132" spans="2:13" x14ac:dyDescent="0.2">
      <c r="B132">
        <v>1</v>
      </c>
      <c r="C132" t="s">
        <v>4</v>
      </c>
      <c r="D132" t="s">
        <v>128</v>
      </c>
      <c r="E132" t="s">
        <v>9</v>
      </c>
      <c r="F132" s="2" t="s">
        <v>5</v>
      </c>
      <c r="G132" s="1" t="str">
        <f t="shared" ref="G132:G153" si="19">D132&amp;E132&amp;F132</f>
        <v>6. Proximity to PopulationEnvironmental AssessmentA</v>
      </c>
      <c r="H132" s="2"/>
      <c r="I132" s="9">
        <v>150</v>
      </c>
      <c r="J132" s="2">
        <v>0</v>
      </c>
      <c r="K132" s="9">
        <f>I132*J132</f>
        <v>0</v>
      </c>
      <c r="L132" s="2"/>
    </row>
    <row r="133" spans="2:13" x14ac:dyDescent="0.2">
      <c r="B133">
        <v>1</v>
      </c>
      <c r="C133" t="s">
        <v>4</v>
      </c>
      <c r="D133" t="s">
        <v>128</v>
      </c>
      <c r="E133" t="s">
        <v>6</v>
      </c>
      <c r="F133" s="2" t="s">
        <v>5</v>
      </c>
      <c r="G133" s="1" t="str">
        <f t="shared" si="19"/>
        <v>6. Proximity to PopulationLegalA</v>
      </c>
      <c r="H133" s="2"/>
      <c r="I133" s="9">
        <v>300</v>
      </c>
      <c r="J133" s="2">
        <v>0</v>
      </c>
      <c r="K133" s="9">
        <f>I133*J133</f>
        <v>0</v>
      </c>
      <c r="L133" s="2"/>
    </row>
    <row r="134" spans="2:13" x14ac:dyDescent="0.2">
      <c r="B134">
        <v>1</v>
      </c>
      <c r="C134" t="s">
        <v>4</v>
      </c>
      <c r="D134" t="s">
        <v>128</v>
      </c>
      <c r="E134" t="s">
        <v>11</v>
      </c>
      <c r="F134" s="2" t="s">
        <v>5</v>
      </c>
      <c r="G134" s="1" t="str">
        <f t="shared" si="19"/>
        <v>6. Proximity to PopulationNon-Soft Cost MitigationA</v>
      </c>
      <c r="H134" s="2"/>
      <c r="I134" s="9">
        <v>150</v>
      </c>
      <c r="J134" s="2">
        <v>0</v>
      </c>
      <c r="K134" s="9">
        <f t="shared" ref="K134:K135" si="20">I134*J134</f>
        <v>0</v>
      </c>
      <c r="L134" s="2">
        <v>0</v>
      </c>
    </row>
    <row r="135" spans="2:13" x14ac:dyDescent="0.2">
      <c r="B135">
        <v>1</v>
      </c>
      <c r="C135" t="s">
        <v>4</v>
      </c>
      <c r="D135" t="s">
        <v>128</v>
      </c>
      <c r="E135" t="s">
        <v>10</v>
      </c>
      <c r="F135" s="2" t="s">
        <v>5</v>
      </c>
      <c r="G135" s="1" t="str">
        <f t="shared" si="19"/>
        <v>6. Proximity to PopulationProject Re-DesignA</v>
      </c>
      <c r="H135" s="2"/>
      <c r="I135" s="9">
        <v>125</v>
      </c>
      <c r="J135" s="2">
        <v>0</v>
      </c>
      <c r="K135" s="9">
        <f t="shared" si="20"/>
        <v>0</v>
      </c>
      <c r="L135" s="2"/>
    </row>
    <row r="136" spans="2:13" x14ac:dyDescent="0.2">
      <c r="B136">
        <v>1</v>
      </c>
      <c r="C136" t="s">
        <v>4</v>
      </c>
      <c r="D136" t="s">
        <v>128</v>
      </c>
      <c r="E136" t="s">
        <v>7</v>
      </c>
      <c r="F136" s="2" t="s">
        <v>5</v>
      </c>
      <c r="G136" s="1" t="str">
        <f t="shared" si="19"/>
        <v>6. Proximity to PopulationPublic OutreachA</v>
      </c>
      <c r="H136" s="2"/>
      <c r="I136" s="9">
        <v>100</v>
      </c>
      <c r="J136" s="2">
        <v>0</v>
      </c>
      <c r="K136" s="9">
        <f t="shared" ref="K136:K156" si="21">I136*J136</f>
        <v>0</v>
      </c>
      <c r="L136" s="2"/>
    </row>
    <row r="137" spans="2:13" x14ac:dyDescent="0.2">
      <c r="B137">
        <v>1</v>
      </c>
      <c r="C137" t="s">
        <v>4</v>
      </c>
      <c r="D137" t="s">
        <v>128</v>
      </c>
      <c r="E137" t="s">
        <v>9</v>
      </c>
      <c r="F137" s="2" t="s">
        <v>13</v>
      </c>
      <c r="G137" s="1" t="str">
        <f t="shared" si="19"/>
        <v>6. Proximity to PopulationEnvironmental AssessmentB</v>
      </c>
      <c r="H137" s="2"/>
      <c r="I137" s="9">
        <v>150</v>
      </c>
      <c r="J137" s="2">
        <v>0</v>
      </c>
      <c r="K137" s="9">
        <f t="shared" si="21"/>
        <v>0</v>
      </c>
      <c r="L137" s="2"/>
    </row>
    <row r="138" spans="2:13" x14ac:dyDescent="0.2">
      <c r="B138">
        <v>1</v>
      </c>
      <c r="C138" t="s">
        <v>4</v>
      </c>
      <c r="D138" t="s">
        <v>128</v>
      </c>
      <c r="E138" t="s">
        <v>6</v>
      </c>
      <c r="F138" s="2" t="s">
        <v>13</v>
      </c>
      <c r="G138" s="1" t="str">
        <f t="shared" si="19"/>
        <v>6. Proximity to PopulationLegalB</v>
      </c>
      <c r="H138" s="2"/>
      <c r="I138" s="9">
        <v>300</v>
      </c>
      <c r="J138" s="2">
        <v>0</v>
      </c>
      <c r="K138" s="9">
        <f t="shared" si="21"/>
        <v>0</v>
      </c>
      <c r="L138" s="2"/>
    </row>
    <row r="139" spans="2:13" x14ac:dyDescent="0.2">
      <c r="B139">
        <v>1</v>
      </c>
      <c r="C139" t="s">
        <v>4</v>
      </c>
      <c r="D139" t="s">
        <v>128</v>
      </c>
      <c r="E139" t="s">
        <v>11</v>
      </c>
      <c r="F139" s="2" t="s">
        <v>13</v>
      </c>
      <c r="G139" s="1" t="str">
        <f t="shared" si="19"/>
        <v>6. Proximity to PopulationNon-Soft Cost MitigationB</v>
      </c>
      <c r="H139" s="2"/>
      <c r="I139" s="9">
        <v>150</v>
      </c>
      <c r="J139" s="2">
        <v>0</v>
      </c>
      <c r="K139" s="9">
        <f t="shared" si="21"/>
        <v>0</v>
      </c>
      <c r="L139" s="2">
        <v>0</v>
      </c>
    </row>
    <row r="140" spans="2:13" x14ac:dyDescent="0.2">
      <c r="B140">
        <v>1</v>
      </c>
      <c r="C140" t="s">
        <v>4</v>
      </c>
      <c r="D140" t="s">
        <v>128</v>
      </c>
      <c r="E140" t="s">
        <v>10</v>
      </c>
      <c r="F140" s="2" t="s">
        <v>13</v>
      </c>
      <c r="G140" s="1" t="str">
        <f t="shared" si="19"/>
        <v>6. Proximity to PopulationProject Re-DesignB</v>
      </c>
      <c r="H140" s="2"/>
      <c r="I140" s="9">
        <v>125</v>
      </c>
      <c r="J140" s="2">
        <v>0</v>
      </c>
      <c r="K140" s="9">
        <f t="shared" si="21"/>
        <v>0</v>
      </c>
      <c r="L140" s="2"/>
    </row>
    <row r="141" spans="2:13" x14ac:dyDescent="0.2">
      <c r="B141">
        <v>1</v>
      </c>
      <c r="C141" t="s">
        <v>4</v>
      </c>
      <c r="D141" t="s">
        <v>128</v>
      </c>
      <c r="E141" t="s">
        <v>7</v>
      </c>
      <c r="F141" s="2" t="s">
        <v>13</v>
      </c>
      <c r="G141" s="1" t="str">
        <f t="shared" si="19"/>
        <v>6. Proximity to PopulationPublic OutreachB</v>
      </c>
      <c r="H141" s="2"/>
      <c r="I141" s="9">
        <v>100</v>
      </c>
      <c r="J141" s="2">
        <v>100</v>
      </c>
      <c r="K141" s="9">
        <f t="shared" si="21"/>
        <v>10000</v>
      </c>
      <c r="L141" s="2"/>
    </row>
    <row r="142" spans="2:13" x14ac:dyDescent="0.2">
      <c r="B142">
        <v>1</v>
      </c>
      <c r="C142" t="s">
        <v>4</v>
      </c>
      <c r="D142" t="s">
        <v>128</v>
      </c>
      <c r="E142" t="s">
        <v>9</v>
      </c>
      <c r="F142" s="2" t="s">
        <v>14</v>
      </c>
      <c r="G142" s="1" t="str">
        <f t="shared" si="19"/>
        <v>6. Proximity to PopulationEnvironmental AssessmentC</v>
      </c>
      <c r="H142" s="2"/>
      <c r="I142" s="9">
        <v>150</v>
      </c>
      <c r="J142" s="2">
        <v>0</v>
      </c>
      <c r="K142" s="9">
        <f t="shared" si="21"/>
        <v>0</v>
      </c>
      <c r="L142" s="2"/>
    </row>
    <row r="143" spans="2:13" x14ac:dyDescent="0.2">
      <c r="B143">
        <v>1</v>
      </c>
      <c r="C143" t="s">
        <v>4</v>
      </c>
      <c r="D143" t="s">
        <v>128</v>
      </c>
      <c r="E143" t="s">
        <v>6</v>
      </c>
      <c r="F143" s="2" t="s">
        <v>14</v>
      </c>
      <c r="G143" s="1" t="str">
        <f t="shared" si="19"/>
        <v>6. Proximity to PopulationLegalC</v>
      </c>
      <c r="H143" s="2"/>
      <c r="I143" s="9">
        <v>300</v>
      </c>
      <c r="J143" s="2">
        <v>10</v>
      </c>
      <c r="K143" s="9">
        <f t="shared" si="21"/>
        <v>3000</v>
      </c>
      <c r="L143" s="2"/>
    </row>
    <row r="144" spans="2:13" x14ac:dyDescent="0.2">
      <c r="B144">
        <v>1</v>
      </c>
      <c r="C144" t="s">
        <v>4</v>
      </c>
      <c r="D144" t="s">
        <v>128</v>
      </c>
      <c r="E144" t="s">
        <v>11</v>
      </c>
      <c r="F144" s="2" t="s">
        <v>14</v>
      </c>
      <c r="G144" s="1" t="str">
        <f t="shared" si="19"/>
        <v>6. Proximity to PopulationNon-Soft Cost MitigationC</v>
      </c>
      <c r="H144" s="2"/>
      <c r="I144" s="9">
        <v>150</v>
      </c>
      <c r="J144" s="2">
        <v>0</v>
      </c>
      <c r="K144" s="9">
        <f t="shared" si="21"/>
        <v>0</v>
      </c>
      <c r="L144" s="2">
        <v>0</v>
      </c>
    </row>
    <row r="145" spans="2:13" x14ac:dyDescent="0.2">
      <c r="B145">
        <v>1</v>
      </c>
      <c r="C145" t="s">
        <v>4</v>
      </c>
      <c r="D145" t="s">
        <v>128</v>
      </c>
      <c r="E145" t="s">
        <v>10</v>
      </c>
      <c r="F145" s="2" t="s">
        <v>14</v>
      </c>
      <c r="G145" s="1" t="str">
        <f t="shared" si="19"/>
        <v>6. Proximity to PopulationProject Re-DesignC</v>
      </c>
      <c r="H145" s="2"/>
      <c r="I145" s="9">
        <v>125</v>
      </c>
      <c r="J145" s="2">
        <v>0</v>
      </c>
      <c r="K145" s="9">
        <f t="shared" si="21"/>
        <v>0</v>
      </c>
      <c r="L145" s="2"/>
    </row>
    <row r="146" spans="2:13" x14ac:dyDescent="0.2">
      <c r="B146">
        <v>1</v>
      </c>
      <c r="C146" t="s">
        <v>4</v>
      </c>
      <c r="D146" t="s">
        <v>128</v>
      </c>
      <c r="E146" t="s">
        <v>7</v>
      </c>
      <c r="F146" s="2" t="s">
        <v>14</v>
      </c>
      <c r="G146" s="1" t="str">
        <f t="shared" si="19"/>
        <v>6. Proximity to PopulationPublic OutreachC</v>
      </c>
      <c r="H146" s="2"/>
      <c r="I146" s="9">
        <v>100</v>
      </c>
      <c r="J146" s="2">
        <v>150</v>
      </c>
      <c r="K146" s="9">
        <f t="shared" si="21"/>
        <v>15000</v>
      </c>
      <c r="L146" s="2"/>
    </row>
    <row r="147" spans="2:13" x14ac:dyDescent="0.2">
      <c r="B147">
        <v>1</v>
      </c>
      <c r="C147" t="s">
        <v>4</v>
      </c>
      <c r="D147" t="s">
        <v>128</v>
      </c>
      <c r="E147" t="s">
        <v>9</v>
      </c>
      <c r="F147" s="2" t="s">
        <v>15</v>
      </c>
      <c r="G147" s="1" t="str">
        <f t="shared" si="19"/>
        <v>6. Proximity to PopulationEnvironmental AssessmentD</v>
      </c>
      <c r="H147" s="2"/>
      <c r="I147" s="9">
        <v>150</v>
      </c>
      <c r="J147" s="2">
        <v>0</v>
      </c>
      <c r="K147" s="9">
        <f t="shared" si="21"/>
        <v>0</v>
      </c>
      <c r="L147" s="2"/>
    </row>
    <row r="148" spans="2:13" x14ac:dyDescent="0.2">
      <c r="B148">
        <v>1</v>
      </c>
      <c r="C148" t="s">
        <v>4</v>
      </c>
      <c r="D148" t="s">
        <v>128</v>
      </c>
      <c r="E148" t="s">
        <v>6</v>
      </c>
      <c r="F148" s="2" t="s">
        <v>15</v>
      </c>
      <c r="G148" s="1" t="str">
        <f t="shared" si="19"/>
        <v>6. Proximity to PopulationLegalD</v>
      </c>
      <c r="H148" s="2"/>
      <c r="I148" s="9">
        <v>300</v>
      </c>
      <c r="J148" s="2">
        <v>10</v>
      </c>
      <c r="K148" s="9">
        <f t="shared" si="21"/>
        <v>3000</v>
      </c>
      <c r="L148" s="2"/>
    </row>
    <row r="149" spans="2:13" x14ac:dyDescent="0.2">
      <c r="B149">
        <v>1</v>
      </c>
      <c r="C149" t="s">
        <v>4</v>
      </c>
      <c r="D149" t="s">
        <v>128</v>
      </c>
      <c r="E149" t="s">
        <v>11</v>
      </c>
      <c r="F149" s="2" t="s">
        <v>15</v>
      </c>
      <c r="G149" s="1" t="str">
        <f t="shared" si="19"/>
        <v>6. Proximity to PopulationNon-Soft Cost MitigationD</v>
      </c>
      <c r="H149" s="2"/>
      <c r="I149" s="9">
        <v>150</v>
      </c>
      <c r="J149" s="2">
        <v>100</v>
      </c>
      <c r="K149" s="9">
        <f t="shared" si="21"/>
        <v>15000</v>
      </c>
      <c r="L149" s="2">
        <v>0</v>
      </c>
    </row>
    <row r="150" spans="2:13" x14ac:dyDescent="0.2">
      <c r="B150">
        <v>1</v>
      </c>
      <c r="C150" t="s">
        <v>4</v>
      </c>
      <c r="D150" t="s">
        <v>128</v>
      </c>
      <c r="E150" t="s">
        <v>10</v>
      </c>
      <c r="F150" s="2" t="s">
        <v>15</v>
      </c>
      <c r="G150" s="1" t="str">
        <f t="shared" si="19"/>
        <v>6. Proximity to PopulationProject Re-DesignD</v>
      </c>
      <c r="H150" s="2"/>
      <c r="I150" s="9">
        <v>125</v>
      </c>
      <c r="J150" s="2">
        <v>80</v>
      </c>
      <c r="K150" s="9">
        <f t="shared" si="21"/>
        <v>10000</v>
      </c>
      <c r="L150" s="2"/>
    </row>
    <row r="151" spans="2:13" x14ac:dyDescent="0.2">
      <c r="B151">
        <v>1</v>
      </c>
      <c r="C151" t="s">
        <v>4</v>
      </c>
      <c r="D151" t="s">
        <v>128</v>
      </c>
      <c r="E151" t="s">
        <v>7</v>
      </c>
      <c r="F151" s="2" t="s">
        <v>15</v>
      </c>
      <c r="G151" s="1" t="str">
        <f t="shared" si="19"/>
        <v>6. Proximity to PopulationPublic OutreachD</v>
      </c>
      <c r="H151" s="2"/>
      <c r="I151" s="9">
        <v>100</v>
      </c>
      <c r="J151" s="2">
        <v>150</v>
      </c>
      <c r="K151" s="9">
        <f t="shared" si="21"/>
        <v>15000</v>
      </c>
      <c r="L151" s="2"/>
    </row>
    <row r="152" spans="2:13" x14ac:dyDescent="0.2">
      <c r="B152">
        <v>1</v>
      </c>
      <c r="C152" t="s">
        <v>4</v>
      </c>
      <c r="D152" t="s">
        <v>128</v>
      </c>
      <c r="E152" t="s">
        <v>9</v>
      </c>
      <c r="F152" s="2" t="s">
        <v>16</v>
      </c>
      <c r="G152" s="1" t="str">
        <f t="shared" si="19"/>
        <v>6. Proximity to PopulationEnvironmental AssessmentE</v>
      </c>
      <c r="H152" s="2"/>
      <c r="I152" s="9">
        <v>150</v>
      </c>
      <c r="J152" s="2">
        <v>0</v>
      </c>
      <c r="K152" s="9">
        <f t="shared" si="21"/>
        <v>0</v>
      </c>
    </row>
    <row r="153" spans="2:13" x14ac:dyDescent="0.2">
      <c r="B153">
        <v>1</v>
      </c>
      <c r="C153" t="s">
        <v>4</v>
      </c>
      <c r="D153" t="s">
        <v>128</v>
      </c>
      <c r="E153" t="s">
        <v>6</v>
      </c>
      <c r="F153" s="2" t="s">
        <v>16</v>
      </c>
      <c r="G153" s="1" t="str">
        <f t="shared" si="19"/>
        <v>6. Proximity to PopulationLegalE</v>
      </c>
      <c r="H153" s="2"/>
      <c r="I153" s="9">
        <v>300</v>
      </c>
      <c r="J153" s="2">
        <v>10</v>
      </c>
      <c r="K153" s="9">
        <f t="shared" si="21"/>
        <v>3000</v>
      </c>
    </row>
    <row r="154" spans="2:13" x14ac:dyDescent="0.2">
      <c r="B154">
        <v>1</v>
      </c>
      <c r="C154" t="s">
        <v>4</v>
      </c>
      <c r="D154" t="s">
        <v>128</v>
      </c>
      <c r="E154" t="s">
        <v>11</v>
      </c>
      <c r="F154" s="2" t="s">
        <v>16</v>
      </c>
      <c r="G154" s="1" t="str">
        <f t="shared" ref="G154:G217" si="22">D154&amp;E154&amp;F154</f>
        <v>6. Proximity to PopulationNon-Soft Cost MitigationE</v>
      </c>
      <c r="H154" s="2"/>
      <c r="I154" s="9">
        <v>150</v>
      </c>
      <c r="J154" s="2">
        <v>400</v>
      </c>
      <c r="K154" s="9">
        <f t="shared" si="21"/>
        <v>60000</v>
      </c>
      <c r="L154" s="2">
        <v>10</v>
      </c>
    </row>
    <row r="155" spans="2:13" x14ac:dyDescent="0.2">
      <c r="B155">
        <v>1</v>
      </c>
      <c r="C155" t="s">
        <v>4</v>
      </c>
      <c r="D155" t="s">
        <v>128</v>
      </c>
      <c r="E155" t="s">
        <v>10</v>
      </c>
      <c r="F155" s="2" t="s">
        <v>16</v>
      </c>
      <c r="G155" s="1" t="str">
        <f t="shared" si="22"/>
        <v>6. Proximity to PopulationProject Re-DesignE</v>
      </c>
      <c r="H155" s="2"/>
      <c r="I155" s="9">
        <v>125</v>
      </c>
      <c r="J155" s="2">
        <v>80</v>
      </c>
      <c r="K155" s="9">
        <f t="shared" si="21"/>
        <v>10000</v>
      </c>
    </row>
    <row r="156" spans="2:13" x14ac:dyDescent="0.2">
      <c r="B156">
        <v>1</v>
      </c>
      <c r="C156" t="s">
        <v>4</v>
      </c>
      <c r="D156" t="s">
        <v>128</v>
      </c>
      <c r="E156" t="s">
        <v>7</v>
      </c>
      <c r="F156" s="2" t="s">
        <v>16</v>
      </c>
      <c r="G156" s="1" t="str">
        <f t="shared" si="22"/>
        <v>6. Proximity to PopulationPublic OutreachE</v>
      </c>
      <c r="H156" s="2"/>
      <c r="I156" s="9">
        <v>100</v>
      </c>
      <c r="J156" s="2">
        <v>250</v>
      </c>
      <c r="K156" s="9">
        <f t="shared" si="21"/>
        <v>25000</v>
      </c>
    </row>
    <row r="157" spans="2:13" x14ac:dyDescent="0.2">
      <c r="B157">
        <v>4</v>
      </c>
      <c r="C157" t="s">
        <v>19</v>
      </c>
      <c r="D157" t="s">
        <v>101</v>
      </c>
      <c r="E157" t="s">
        <v>38</v>
      </c>
      <c r="F157" s="2" t="s">
        <v>5</v>
      </c>
      <c r="G157" s="1" t="str">
        <f t="shared" si="22"/>
        <v>1. DemandDeveloper timeA</v>
      </c>
      <c r="H157" s="2" t="s">
        <v>25</v>
      </c>
      <c r="I157" s="9">
        <v>100</v>
      </c>
      <c r="J157" s="2">
        <v>200</v>
      </c>
      <c r="K157" s="9">
        <f>J157*I157</f>
        <v>20000</v>
      </c>
      <c r="M157" s="11" t="s">
        <v>52</v>
      </c>
    </row>
    <row r="158" spans="2:13" x14ac:dyDescent="0.2">
      <c r="B158">
        <v>4</v>
      </c>
      <c r="C158" t="s">
        <v>19</v>
      </c>
      <c r="D158" t="s">
        <v>101</v>
      </c>
      <c r="E158" t="s">
        <v>38</v>
      </c>
      <c r="F158" s="2" t="s">
        <v>13</v>
      </c>
      <c r="G158" s="1" t="str">
        <f t="shared" si="22"/>
        <v>1. DemandDeveloper timeB</v>
      </c>
      <c r="H158" s="2" t="s">
        <v>25</v>
      </c>
      <c r="I158" s="9">
        <v>100</v>
      </c>
      <c r="J158" s="2">
        <v>400</v>
      </c>
      <c r="K158" s="9">
        <f>J158*I158</f>
        <v>40000</v>
      </c>
      <c r="M158" s="11" t="s">
        <v>52</v>
      </c>
    </row>
    <row r="159" spans="2:13" x14ac:dyDescent="0.2">
      <c r="B159">
        <v>4</v>
      </c>
      <c r="C159" t="s">
        <v>19</v>
      </c>
      <c r="D159" t="s">
        <v>101</v>
      </c>
      <c r="E159" t="s">
        <v>38</v>
      </c>
      <c r="F159" s="2" t="s">
        <v>14</v>
      </c>
      <c r="G159" s="1" t="str">
        <f t="shared" si="22"/>
        <v>1. DemandDeveloper timeC</v>
      </c>
      <c r="H159" s="2" t="s">
        <v>25</v>
      </c>
      <c r="I159" s="9">
        <v>100</v>
      </c>
      <c r="J159" s="2">
        <v>600</v>
      </c>
      <c r="K159" s="9">
        <f>J159*I159</f>
        <v>60000</v>
      </c>
      <c r="M159" s="11" t="s">
        <v>52</v>
      </c>
    </row>
    <row r="160" spans="2:13" x14ac:dyDescent="0.2">
      <c r="B160">
        <v>4</v>
      </c>
      <c r="C160" t="s">
        <v>19</v>
      </c>
      <c r="D160" t="s">
        <v>101</v>
      </c>
      <c r="E160" t="s">
        <v>38</v>
      </c>
      <c r="F160" s="2" t="s">
        <v>15</v>
      </c>
      <c r="G160" s="1" t="str">
        <f t="shared" si="22"/>
        <v>1. DemandDeveloper timeD</v>
      </c>
      <c r="H160" s="2" t="s">
        <v>25</v>
      </c>
      <c r="I160" s="9">
        <v>100</v>
      </c>
      <c r="J160" s="2">
        <v>800</v>
      </c>
      <c r="K160" s="9">
        <f>J160*I160</f>
        <v>80000</v>
      </c>
      <c r="M160" s="11" t="s">
        <v>52</v>
      </c>
    </row>
    <row r="161" spans="2:13" x14ac:dyDescent="0.2">
      <c r="B161">
        <v>4</v>
      </c>
      <c r="C161" t="s">
        <v>19</v>
      </c>
      <c r="D161" t="s">
        <v>101</v>
      </c>
      <c r="E161" t="s">
        <v>38</v>
      </c>
      <c r="F161" s="2" t="s">
        <v>16</v>
      </c>
      <c r="G161" s="1" t="str">
        <f t="shared" si="22"/>
        <v>1. DemandDeveloper timeE</v>
      </c>
      <c r="H161" s="2" t="s">
        <v>25</v>
      </c>
      <c r="I161" s="9">
        <v>100</v>
      </c>
      <c r="J161" s="2">
        <v>1000</v>
      </c>
      <c r="K161" s="9">
        <f>J161*I161</f>
        <v>100000</v>
      </c>
      <c r="M161" s="11" t="s">
        <v>52</v>
      </c>
    </row>
    <row r="162" spans="2:13" x14ac:dyDescent="0.2">
      <c r="B162">
        <v>4</v>
      </c>
      <c r="C162" t="s">
        <v>19</v>
      </c>
      <c r="D162" t="s">
        <v>62</v>
      </c>
      <c r="E162" t="s">
        <v>39</v>
      </c>
      <c r="F162" s="2" t="s">
        <v>5</v>
      </c>
      <c r="G162" s="1" t="str">
        <f t="shared" si="22"/>
        <v>2. IncentivesIncentives - existenceA</v>
      </c>
      <c r="K162" s="9"/>
      <c r="L162" s="3">
        <v>-0.1</v>
      </c>
      <c r="M162" t="s">
        <v>40</v>
      </c>
    </row>
    <row r="163" spans="2:13" x14ac:dyDescent="0.2">
      <c r="B163">
        <v>4</v>
      </c>
      <c r="C163" t="s">
        <v>19</v>
      </c>
      <c r="D163" t="s">
        <v>62</v>
      </c>
      <c r="E163" t="s">
        <v>41</v>
      </c>
      <c r="F163" s="2" t="s">
        <v>5</v>
      </c>
      <c r="G163" s="1" t="str">
        <f t="shared" si="22"/>
        <v>2. IncentivesIncentives - paperworkA</v>
      </c>
      <c r="H163" s="2" t="s">
        <v>25</v>
      </c>
      <c r="I163" s="9">
        <v>100</v>
      </c>
      <c r="J163" s="2">
        <v>400</v>
      </c>
      <c r="K163" s="9">
        <f>J163*I163</f>
        <v>40000</v>
      </c>
    </row>
    <row r="164" spans="2:13" x14ac:dyDescent="0.2">
      <c r="B164">
        <v>4</v>
      </c>
      <c r="C164" t="s">
        <v>19</v>
      </c>
      <c r="D164" t="s">
        <v>62</v>
      </c>
      <c r="E164" t="s">
        <v>39</v>
      </c>
      <c r="F164" s="2" t="s">
        <v>13</v>
      </c>
      <c r="G164" s="1" t="str">
        <f t="shared" si="22"/>
        <v>2. IncentivesIncentives - existenceB</v>
      </c>
      <c r="K164" s="9"/>
      <c r="L164" s="3">
        <v>-0.08</v>
      </c>
      <c r="M164" t="s">
        <v>40</v>
      </c>
    </row>
    <row r="165" spans="2:13" x14ac:dyDescent="0.2">
      <c r="B165">
        <v>4</v>
      </c>
      <c r="C165" t="s">
        <v>19</v>
      </c>
      <c r="D165" t="s">
        <v>62</v>
      </c>
      <c r="E165" t="s">
        <v>41</v>
      </c>
      <c r="F165" s="2" t="s">
        <v>13</v>
      </c>
      <c r="G165" s="1" t="str">
        <f t="shared" si="22"/>
        <v>2. IncentivesIncentives - paperworkB</v>
      </c>
      <c r="H165" s="2" t="s">
        <v>25</v>
      </c>
      <c r="I165" s="9">
        <v>100</v>
      </c>
      <c r="J165" s="2">
        <v>300</v>
      </c>
      <c r="K165" s="9">
        <f>J165*I165</f>
        <v>30000</v>
      </c>
    </row>
    <row r="166" spans="2:13" x14ac:dyDescent="0.2">
      <c r="B166">
        <v>4</v>
      </c>
      <c r="C166" t="s">
        <v>19</v>
      </c>
      <c r="D166" t="s">
        <v>62</v>
      </c>
      <c r="E166" t="s">
        <v>39</v>
      </c>
      <c r="F166" s="2" t="s">
        <v>14</v>
      </c>
      <c r="G166" s="1" t="str">
        <f t="shared" si="22"/>
        <v>2. IncentivesIncentives - existenceC</v>
      </c>
      <c r="K166" s="9"/>
      <c r="L166" s="3">
        <v>-0.05</v>
      </c>
      <c r="M166" t="s">
        <v>40</v>
      </c>
    </row>
    <row r="167" spans="2:13" x14ac:dyDescent="0.2">
      <c r="B167">
        <v>4</v>
      </c>
      <c r="C167" t="s">
        <v>19</v>
      </c>
      <c r="D167" t="s">
        <v>62</v>
      </c>
      <c r="E167" t="s">
        <v>41</v>
      </c>
      <c r="F167" s="2" t="s">
        <v>14</v>
      </c>
      <c r="G167" s="1" t="str">
        <f t="shared" si="22"/>
        <v>2. IncentivesIncentives - paperworkC</v>
      </c>
      <c r="H167" s="2" t="s">
        <v>25</v>
      </c>
      <c r="I167" s="9">
        <v>100</v>
      </c>
      <c r="J167" s="2">
        <v>200</v>
      </c>
      <c r="K167" s="9">
        <f>J167*I167</f>
        <v>20000</v>
      </c>
    </row>
    <row r="168" spans="2:13" x14ac:dyDescent="0.2">
      <c r="B168">
        <v>4</v>
      </c>
      <c r="C168" t="s">
        <v>19</v>
      </c>
      <c r="D168" t="s">
        <v>62</v>
      </c>
      <c r="E168" t="s">
        <v>39</v>
      </c>
      <c r="F168" s="2" t="s">
        <v>15</v>
      </c>
      <c r="G168" s="1" t="str">
        <f t="shared" si="22"/>
        <v>2. IncentivesIncentives - existenceD</v>
      </c>
      <c r="K168" s="9"/>
      <c r="L168" s="3">
        <v>-0.03</v>
      </c>
      <c r="M168" t="s">
        <v>40</v>
      </c>
    </row>
    <row r="169" spans="2:13" x14ac:dyDescent="0.2">
      <c r="B169">
        <v>4</v>
      </c>
      <c r="C169" t="s">
        <v>19</v>
      </c>
      <c r="D169" t="s">
        <v>62</v>
      </c>
      <c r="E169" t="s">
        <v>41</v>
      </c>
      <c r="F169" s="2" t="s">
        <v>15</v>
      </c>
      <c r="G169" s="1" t="str">
        <f t="shared" si="22"/>
        <v>2. IncentivesIncentives - paperworkD</v>
      </c>
      <c r="H169" s="2" t="s">
        <v>25</v>
      </c>
      <c r="I169" s="9">
        <v>100</v>
      </c>
      <c r="J169" s="2">
        <v>100</v>
      </c>
      <c r="K169" s="9">
        <f>J169*I169</f>
        <v>10000</v>
      </c>
    </row>
    <row r="170" spans="2:13" x14ac:dyDescent="0.2">
      <c r="B170">
        <v>4</v>
      </c>
      <c r="C170" t="s">
        <v>19</v>
      </c>
      <c r="D170" t="s">
        <v>62</v>
      </c>
      <c r="E170" t="s">
        <v>39</v>
      </c>
      <c r="F170" s="2" t="s">
        <v>16</v>
      </c>
      <c r="G170" s="1" t="str">
        <f t="shared" si="22"/>
        <v>2. IncentivesIncentives - existenceE</v>
      </c>
      <c r="K170" s="9"/>
      <c r="L170" s="2">
        <v>0</v>
      </c>
      <c r="M170" t="s">
        <v>40</v>
      </c>
    </row>
    <row r="171" spans="2:13" x14ac:dyDescent="0.2">
      <c r="B171">
        <v>4</v>
      </c>
      <c r="C171" t="s">
        <v>19</v>
      </c>
      <c r="D171" t="s">
        <v>62</v>
      </c>
      <c r="E171" t="s">
        <v>41</v>
      </c>
      <c r="F171" s="2" t="s">
        <v>16</v>
      </c>
      <c r="G171" s="1" t="str">
        <f t="shared" si="22"/>
        <v>2. IncentivesIncentives - paperworkE</v>
      </c>
      <c r="H171" s="2" t="s">
        <v>25</v>
      </c>
      <c r="I171" s="9">
        <v>100</v>
      </c>
      <c r="J171" s="2">
        <v>0</v>
      </c>
      <c r="K171" s="9">
        <f>J171*I171</f>
        <v>0</v>
      </c>
    </row>
    <row r="172" spans="2:13" x14ac:dyDescent="0.2">
      <c r="B172">
        <v>4</v>
      </c>
      <c r="C172" t="s">
        <v>19</v>
      </c>
      <c r="D172" t="s">
        <v>63</v>
      </c>
      <c r="E172" t="s">
        <v>42</v>
      </c>
      <c r="F172" s="2" t="s">
        <v>5</v>
      </c>
      <c r="G172" s="1" t="str">
        <f t="shared" si="22"/>
        <v>3. PoliciesRPS?A</v>
      </c>
      <c r="K172" s="9"/>
      <c r="L172" s="3">
        <v>-0.05</v>
      </c>
      <c r="M172" t="s">
        <v>43</v>
      </c>
    </row>
    <row r="173" spans="2:13" x14ac:dyDescent="0.2">
      <c r="B173">
        <v>4</v>
      </c>
      <c r="C173" t="s">
        <v>19</v>
      </c>
      <c r="D173" t="s">
        <v>63</v>
      </c>
      <c r="E173" t="s">
        <v>42</v>
      </c>
      <c r="F173" s="2" t="s">
        <v>13</v>
      </c>
      <c r="G173" s="1" t="str">
        <f t="shared" si="22"/>
        <v>3. PoliciesRPS?B</v>
      </c>
      <c r="K173" s="9"/>
      <c r="L173" s="3">
        <v>-0.04</v>
      </c>
      <c r="M173" t="s">
        <v>43</v>
      </c>
    </row>
    <row r="174" spans="2:13" x14ac:dyDescent="0.2">
      <c r="B174">
        <v>4</v>
      </c>
      <c r="C174" t="s">
        <v>19</v>
      </c>
      <c r="D174" t="s">
        <v>63</v>
      </c>
      <c r="E174" t="s">
        <v>42</v>
      </c>
      <c r="F174" s="2" t="s">
        <v>14</v>
      </c>
      <c r="G174" s="1" t="str">
        <f t="shared" si="22"/>
        <v>3. PoliciesRPS?C</v>
      </c>
      <c r="K174" s="9"/>
      <c r="L174" s="3">
        <v>-0.03</v>
      </c>
      <c r="M174" t="s">
        <v>43</v>
      </c>
    </row>
    <row r="175" spans="2:13" x14ac:dyDescent="0.2">
      <c r="B175">
        <v>4</v>
      </c>
      <c r="C175" t="s">
        <v>19</v>
      </c>
      <c r="D175" t="s">
        <v>63</v>
      </c>
      <c r="E175" t="s">
        <v>42</v>
      </c>
      <c r="F175" s="2" t="s">
        <v>15</v>
      </c>
      <c r="G175" s="1" t="str">
        <f t="shared" si="22"/>
        <v>3. PoliciesRPS?D</v>
      </c>
      <c r="K175" s="9"/>
      <c r="L175" s="3">
        <v>-0.02</v>
      </c>
      <c r="M175" t="s">
        <v>43</v>
      </c>
    </row>
    <row r="176" spans="2:13" x14ac:dyDescent="0.2">
      <c r="B176">
        <v>4</v>
      </c>
      <c r="C176" t="s">
        <v>19</v>
      </c>
      <c r="D176" t="s">
        <v>63</v>
      </c>
      <c r="E176" t="s">
        <v>42</v>
      </c>
      <c r="F176" s="2" t="s">
        <v>16</v>
      </c>
      <c r="G176" s="1" t="str">
        <f t="shared" si="22"/>
        <v>3. PoliciesRPS?E</v>
      </c>
      <c r="K176" s="9"/>
      <c r="L176" s="3">
        <v>0</v>
      </c>
      <c r="M176" t="s">
        <v>43</v>
      </c>
    </row>
    <row r="177" spans="2:13" x14ac:dyDescent="0.2">
      <c r="B177">
        <v>4</v>
      </c>
      <c r="C177" t="s">
        <v>19</v>
      </c>
      <c r="D177" t="s">
        <v>64</v>
      </c>
      <c r="E177" t="s">
        <v>36</v>
      </c>
      <c r="F177" s="2" t="s">
        <v>5</v>
      </c>
      <c r="G177" s="1" t="str">
        <f t="shared" si="22"/>
        <v>4. Local Retail Price of Electricityprofit marginA</v>
      </c>
      <c r="H177" s="2" t="s">
        <v>35</v>
      </c>
      <c r="I177" s="7">
        <v>0</v>
      </c>
      <c r="K177" s="9"/>
      <c r="M177" t="s">
        <v>37</v>
      </c>
    </row>
    <row r="178" spans="2:13" x14ac:dyDescent="0.2">
      <c r="B178">
        <v>4</v>
      </c>
      <c r="C178" t="s">
        <v>19</v>
      </c>
      <c r="D178" t="s">
        <v>64</v>
      </c>
      <c r="E178" t="s">
        <v>44</v>
      </c>
      <c r="F178" s="2" t="s">
        <v>5</v>
      </c>
      <c r="G178" s="1" t="str">
        <f t="shared" si="22"/>
        <v>4. Local Retail Price of ElectricitySupply - LCOE compared to competitionA</v>
      </c>
      <c r="K178" s="9"/>
      <c r="L178" s="3">
        <v>-0.05</v>
      </c>
      <c r="M178" t="s">
        <v>43</v>
      </c>
    </row>
    <row r="179" spans="2:13" x14ac:dyDescent="0.2">
      <c r="B179">
        <v>4</v>
      </c>
      <c r="C179" t="s">
        <v>19</v>
      </c>
      <c r="D179" t="s">
        <v>64</v>
      </c>
      <c r="E179" t="s">
        <v>36</v>
      </c>
      <c r="F179" s="2" t="s">
        <v>13</v>
      </c>
      <c r="G179" s="1" t="str">
        <f t="shared" si="22"/>
        <v>4. Local Retail Price of Electricityprofit marginB</v>
      </c>
      <c r="H179" s="2" t="s">
        <v>35</v>
      </c>
      <c r="I179" s="8">
        <f>0.25*0.0781</f>
        <v>1.9525000000000001E-2</v>
      </c>
      <c r="J179" s="6">
        <f>20*365*24*9*20</f>
        <v>31536000</v>
      </c>
      <c r="K179" s="9">
        <f>J179*I179</f>
        <v>615740.4</v>
      </c>
      <c r="M179" t="s">
        <v>37</v>
      </c>
    </row>
    <row r="180" spans="2:13" x14ac:dyDescent="0.2">
      <c r="B180">
        <v>4</v>
      </c>
      <c r="C180" t="s">
        <v>19</v>
      </c>
      <c r="D180" t="s">
        <v>64</v>
      </c>
      <c r="E180" t="s">
        <v>44</v>
      </c>
      <c r="F180" s="2" t="s">
        <v>13</v>
      </c>
      <c r="G180" s="1" t="str">
        <f t="shared" si="22"/>
        <v>4. Local Retail Price of ElectricitySupply - LCOE compared to competitionB</v>
      </c>
      <c r="K180" s="9"/>
      <c r="L180" s="3">
        <v>-0.04</v>
      </c>
      <c r="M180" t="s">
        <v>43</v>
      </c>
    </row>
    <row r="181" spans="2:13" x14ac:dyDescent="0.2">
      <c r="B181">
        <v>4</v>
      </c>
      <c r="C181" t="s">
        <v>19</v>
      </c>
      <c r="D181" t="s">
        <v>64</v>
      </c>
      <c r="E181" t="s">
        <v>36</v>
      </c>
      <c r="F181" s="2" t="s">
        <v>14</v>
      </c>
      <c r="G181" s="1" t="str">
        <f t="shared" si="22"/>
        <v>4. Local Retail Price of Electricityprofit marginC</v>
      </c>
      <c r="H181" s="2" t="s">
        <v>35</v>
      </c>
      <c r="I181" s="8">
        <f>0.5*0.0781</f>
        <v>3.9050000000000001E-2</v>
      </c>
      <c r="J181" s="6">
        <f>20*365*24*9*20</f>
        <v>31536000</v>
      </c>
      <c r="K181" s="9">
        <f>J181*I181</f>
        <v>1231480.8</v>
      </c>
      <c r="M181" t="s">
        <v>37</v>
      </c>
    </row>
    <row r="182" spans="2:13" x14ac:dyDescent="0.2">
      <c r="B182">
        <v>4</v>
      </c>
      <c r="C182" t="s">
        <v>19</v>
      </c>
      <c r="D182" t="s">
        <v>64</v>
      </c>
      <c r="E182" t="s">
        <v>44</v>
      </c>
      <c r="F182" s="2" t="s">
        <v>14</v>
      </c>
      <c r="G182" s="1" t="str">
        <f t="shared" si="22"/>
        <v>4. Local Retail Price of ElectricitySupply - LCOE compared to competitionC</v>
      </c>
      <c r="K182" s="9"/>
      <c r="L182" s="3">
        <v>-0.03</v>
      </c>
      <c r="M182" t="s">
        <v>43</v>
      </c>
    </row>
    <row r="183" spans="2:13" x14ac:dyDescent="0.2">
      <c r="B183">
        <v>4</v>
      </c>
      <c r="C183" t="s">
        <v>19</v>
      </c>
      <c r="D183" t="s">
        <v>64</v>
      </c>
      <c r="E183" t="s">
        <v>36</v>
      </c>
      <c r="F183" s="2" t="s">
        <v>15</v>
      </c>
      <c r="G183" s="1" t="str">
        <f t="shared" si="22"/>
        <v>4. Local Retail Price of Electricityprofit marginD</v>
      </c>
      <c r="H183" s="2" t="s">
        <v>35</v>
      </c>
      <c r="I183" s="8">
        <f>0.75*0.0781</f>
        <v>5.8575000000000002E-2</v>
      </c>
      <c r="J183" s="6">
        <f>20*365*24*9*20</f>
        <v>31536000</v>
      </c>
      <c r="K183" s="9">
        <f>J183*I183</f>
        <v>1847221.2</v>
      </c>
      <c r="M183" t="s">
        <v>37</v>
      </c>
    </row>
    <row r="184" spans="2:13" x14ac:dyDescent="0.2">
      <c r="B184">
        <v>4</v>
      </c>
      <c r="C184" t="s">
        <v>19</v>
      </c>
      <c r="D184" t="s">
        <v>64</v>
      </c>
      <c r="E184" t="s">
        <v>44</v>
      </c>
      <c r="F184" s="2" t="s">
        <v>15</v>
      </c>
      <c r="G184" s="1" t="str">
        <f t="shared" si="22"/>
        <v>4. Local Retail Price of ElectricitySupply - LCOE compared to competitionD</v>
      </c>
      <c r="K184" s="9"/>
      <c r="L184" s="3">
        <v>-0.02</v>
      </c>
      <c r="M184" t="s">
        <v>43</v>
      </c>
    </row>
    <row r="185" spans="2:13" x14ac:dyDescent="0.2">
      <c r="B185">
        <v>4</v>
      </c>
      <c r="C185" t="s">
        <v>19</v>
      </c>
      <c r="D185" t="s">
        <v>64</v>
      </c>
      <c r="E185" t="s">
        <v>36</v>
      </c>
      <c r="F185" s="2" t="s">
        <v>16</v>
      </c>
      <c r="G185" s="1" t="str">
        <f t="shared" si="22"/>
        <v>4. Local Retail Price of Electricityprofit marginE</v>
      </c>
      <c r="H185" s="2" t="s">
        <v>35</v>
      </c>
      <c r="I185" s="8">
        <f>1*0.0781</f>
        <v>7.8100000000000003E-2</v>
      </c>
      <c r="J185" s="6">
        <f>20*365*24*9*20</f>
        <v>31536000</v>
      </c>
      <c r="K185" s="9">
        <f>J185*I185</f>
        <v>2462961.6</v>
      </c>
      <c r="M185" t="s">
        <v>37</v>
      </c>
    </row>
    <row r="186" spans="2:13" x14ac:dyDescent="0.2">
      <c r="B186">
        <v>4</v>
      </c>
      <c r="C186" t="s">
        <v>19</v>
      </c>
      <c r="D186" t="s">
        <v>64</v>
      </c>
      <c r="E186" t="s">
        <v>44</v>
      </c>
      <c r="F186" s="2" t="s">
        <v>16</v>
      </c>
      <c r="G186" s="1" t="str">
        <f t="shared" si="22"/>
        <v>4. Local Retail Price of ElectricitySupply - LCOE compared to competitionE</v>
      </c>
      <c r="K186" s="9"/>
      <c r="L186" s="3">
        <v>0</v>
      </c>
      <c r="M186" t="s">
        <v>43</v>
      </c>
    </row>
    <row r="187" spans="2:13" x14ac:dyDescent="0.2">
      <c r="B187">
        <v>2</v>
      </c>
      <c r="C187" t="s">
        <v>8</v>
      </c>
      <c r="D187" t="s">
        <v>130</v>
      </c>
      <c r="E187" t="s">
        <v>49</v>
      </c>
      <c r="F187" s="2" t="s">
        <v>5</v>
      </c>
      <c r="G187" s="1" t="str">
        <f t="shared" si="22"/>
        <v>1. State Regulatory FrameworkHourly savings/costsA</v>
      </c>
      <c r="H187" s="2" t="s">
        <v>25</v>
      </c>
      <c r="I187" s="9">
        <v>150</v>
      </c>
      <c r="J187" s="2" t="s">
        <v>17</v>
      </c>
      <c r="K187" s="9" t="s">
        <v>17</v>
      </c>
    </row>
    <row r="188" spans="2:13" x14ac:dyDescent="0.2">
      <c r="B188">
        <v>2</v>
      </c>
      <c r="C188" t="s">
        <v>8</v>
      </c>
      <c r="D188" t="s">
        <v>130</v>
      </c>
      <c r="E188" t="s">
        <v>50</v>
      </c>
      <c r="F188" s="2" t="s">
        <v>5</v>
      </c>
      <c r="G188" s="1" t="str">
        <f t="shared" si="22"/>
        <v>1. State Regulatory FrameworkPermitting time - cost of money savings/costA</v>
      </c>
      <c r="H188" s="2" t="s">
        <v>25</v>
      </c>
      <c r="I188" s="9">
        <v>150</v>
      </c>
      <c r="J188" s="2"/>
      <c r="K188" s="9" t="s">
        <v>17</v>
      </c>
      <c r="M188" t="s">
        <v>47</v>
      </c>
    </row>
    <row r="189" spans="2:13" x14ac:dyDescent="0.2">
      <c r="B189">
        <v>2</v>
      </c>
      <c r="C189" t="s">
        <v>8</v>
      </c>
      <c r="D189" t="s">
        <v>130</v>
      </c>
      <c r="E189" t="s">
        <v>49</v>
      </c>
      <c r="F189" s="2" t="s">
        <v>13</v>
      </c>
      <c r="G189" s="1" t="str">
        <f t="shared" si="22"/>
        <v>1. State Regulatory FrameworkHourly savings/costsB</v>
      </c>
      <c r="H189" s="2" t="s">
        <v>25</v>
      </c>
      <c r="I189" s="9">
        <v>150</v>
      </c>
      <c r="J189" s="2" t="s">
        <v>17</v>
      </c>
      <c r="K189" s="9" t="s">
        <v>17</v>
      </c>
    </row>
    <row r="190" spans="2:13" x14ac:dyDescent="0.2">
      <c r="B190">
        <v>2</v>
      </c>
      <c r="C190" t="s">
        <v>8</v>
      </c>
      <c r="D190" t="s">
        <v>130</v>
      </c>
      <c r="E190" t="s">
        <v>50</v>
      </c>
      <c r="F190" s="2" t="s">
        <v>13</v>
      </c>
      <c r="G190" s="1" t="str">
        <f t="shared" si="22"/>
        <v>1. State Regulatory FrameworkPermitting time - cost of money savings/costB</v>
      </c>
      <c r="H190" s="2" t="s">
        <v>25</v>
      </c>
      <c r="I190" s="9">
        <v>150</v>
      </c>
      <c r="J190" s="2" t="s">
        <v>17</v>
      </c>
      <c r="K190" s="9" t="s">
        <v>17</v>
      </c>
      <c r="M190" t="s">
        <v>47</v>
      </c>
    </row>
    <row r="191" spans="2:13" x14ac:dyDescent="0.2">
      <c r="B191">
        <v>2</v>
      </c>
      <c r="C191" t="s">
        <v>8</v>
      </c>
      <c r="D191" t="s">
        <v>130</v>
      </c>
      <c r="E191" t="s">
        <v>49</v>
      </c>
      <c r="F191" s="2" t="s">
        <v>14</v>
      </c>
      <c r="G191" s="1" t="str">
        <f t="shared" si="22"/>
        <v>1. State Regulatory FrameworkHourly savings/costsC</v>
      </c>
      <c r="H191" s="2" t="s">
        <v>25</v>
      </c>
      <c r="I191" s="9">
        <v>150</v>
      </c>
      <c r="J191" s="2" t="s">
        <v>17</v>
      </c>
      <c r="K191" s="9" t="s">
        <v>17</v>
      </c>
    </row>
    <row r="192" spans="2:13" x14ac:dyDescent="0.2">
      <c r="B192">
        <v>2</v>
      </c>
      <c r="C192" t="s">
        <v>8</v>
      </c>
      <c r="D192" t="s">
        <v>130</v>
      </c>
      <c r="E192" t="s">
        <v>50</v>
      </c>
      <c r="F192" s="2" t="s">
        <v>14</v>
      </c>
      <c r="G192" s="1" t="str">
        <f t="shared" si="22"/>
        <v>1. State Regulatory FrameworkPermitting time - cost of money savings/costC</v>
      </c>
      <c r="H192" s="2" t="s">
        <v>25</v>
      </c>
      <c r="I192" s="9">
        <v>150</v>
      </c>
      <c r="J192" s="2" t="s">
        <v>17</v>
      </c>
      <c r="K192" s="9" t="s">
        <v>17</v>
      </c>
      <c r="M192" t="s">
        <v>47</v>
      </c>
    </row>
    <row r="193" spans="2:13" x14ac:dyDescent="0.2">
      <c r="B193">
        <v>2</v>
      </c>
      <c r="C193" t="s">
        <v>8</v>
      </c>
      <c r="D193" t="s">
        <v>130</v>
      </c>
      <c r="E193" t="s">
        <v>49</v>
      </c>
      <c r="F193" s="2" t="s">
        <v>15</v>
      </c>
      <c r="G193" s="1" t="str">
        <f t="shared" si="22"/>
        <v>1. State Regulatory FrameworkHourly savings/costsD</v>
      </c>
      <c r="H193" s="2" t="s">
        <v>25</v>
      </c>
      <c r="I193" s="9">
        <v>150</v>
      </c>
      <c r="J193" s="2" t="s">
        <v>17</v>
      </c>
      <c r="K193" s="9" t="s">
        <v>17</v>
      </c>
    </row>
    <row r="194" spans="2:13" x14ac:dyDescent="0.2">
      <c r="B194">
        <v>2</v>
      </c>
      <c r="C194" t="s">
        <v>8</v>
      </c>
      <c r="D194" t="s">
        <v>130</v>
      </c>
      <c r="E194" t="s">
        <v>50</v>
      </c>
      <c r="F194" s="2" t="s">
        <v>15</v>
      </c>
      <c r="G194" s="1" t="str">
        <f t="shared" si="22"/>
        <v>1. State Regulatory FrameworkPermitting time - cost of money savings/costD</v>
      </c>
      <c r="H194" s="2" t="s">
        <v>25</v>
      </c>
      <c r="I194" s="9">
        <v>150</v>
      </c>
      <c r="J194" s="2" t="s">
        <v>17</v>
      </c>
      <c r="K194" s="9" t="s">
        <v>17</v>
      </c>
      <c r="M194" t="s">
        <v>47</v>
      </c>
    </row>
    <row r="195" spans="2:13" x14ac:dyDescent="0.2">
      <c r="B195">
        <v>2</v>
      </c>
      <c r="C195" t="s">
        <v>8</v>
      </c>
      <c r="D195" t="s">
        <v>130</v>
      </c>
      <c r="E195" t="s">
        <v>49</v>
      </c>
      <c r="F195" s="2" t="s">
        <v>16</v>
      </c>
      <c r="G195" s="1" t="str">
        <f t="shared" si="22"/>
        <v>1. State Regulatory FrameworkHourly savings/costsE</v>
      </c>
      <c r="H195" s="2" t="s">
        <v>25</v>
      </c>
      <c r="I195" s="9">
        <v>150</v>
      </c>
      <c r="J195" s="2" t="s">
        <v>17</v>
      </c>
      <c r="K195" s="9" t="s">
        <v>17</v>
      </c>
    </row>
    <row r="196" spans="2:13" x14ac:dyDescent="0.2">
      <c r="B196">
        <v>2</v>
      </c>
      <c r="C196" t="s">
        <v>8</v>
      </c>
      <c r="D196" t="s">
        <v>130</v>
      </c>
      <c r="E196" t="s">
        <v>50</v>
      </c>
      <c r="F196" s="2" t="s">
        <v>16</v>
      </c>
      <c r="G196" s="1" t="str">
        <f t="shared" si="22"/>
        <v>1. State Regulatory FrameworkPermitting time - cost of money savings/costE</v>
      </c>
      <c r="H196" s="2" t="s">
        <v>25</v>
      </c>
      <c r="I196" s="9">
        <v>150</v>
      </c>
      <c r="J196" s="2" t="s">
        <v>17</v>
      </c>
      <c r="K196" s="9" t="s">
        <v>17</v>
      </c>
      <c r="M196" t="s">
        <v>47</v>
      </c>
    </row>
    <row r="197" spans="2:13" x14ac:dyDescent="0.2">
      <c r="B197">
        <v>2</v>
      </c>
      <c r="C197" t="s">
        <v>8</v>
      </c>
      <c r="D197" t="s">
        <v>131</v>
      </c>
      <c r="E197" t="s">
        <v>49</v>
      </c>
      <c r="F197" s="2" t="s">
        <v>5</v>
      </c>
      <c r="G197" s="1" t="str">
        <f t="shared" si="22"/>
        <v>2. Federal Regulatory FrameworkHourly savings/costsA</v>
      </c>
      <c r="H197" s="2" t="s">
        <v>25</v>
      </c>
      <c r="I197" s="9">
        <v>150</v>
      </c>
      <c r="J197" s="2">
        <v>-100</v>
      </c>
      <c r="K197" s="9" t="s">
        <v>17</v>
      </c>
    </row>
    <row r="198" spans="2:13" x14ac:dyDescent="0.2">
      <c r="B198">
        <v>2</v>
      </c>
      <c r="C198" t="s">
        <v>8</v>
      </c>
      <c r="D198" t="s">
        <v>131</v>
      </c>
      <c r="E198" t="s">
        <v>50</v>
      </c>
      <c r="F198" s="2" t="s">
        <v>5</v>
      </c>
      <c r="G198" s="1" t="str">
        <f t="shared" si="22"/>
        <v>2. Federal Regulatory FrameworkPermitting time - cost of money savings/costA</v>
      </c>
      <c r="H198" s="2" t="s">
        <v>25</v>
      </c>
      <c r="I198" s="9">
        <v>150</v>
      </c>
      <c r="J198" s="2"/>
      <c r="K198" s="9" t="s">
        <v>17</v>
      </c>
      <c r="M198" t="s">
        <v>47</v>
      </c>
    </row>
    <row r="199" spans="2:13" x14ac:dyDescent="0.2">
      <c r="B199">
        <v>2</v>
      </c>
      <c r="C199" t="s">
        <v>8</v>
      </c>
      <c r="D199" t="s">
        <v>131</v>
      </c>
      <c r="E199" t="s">
        <v>49</v>
      </c>
      <c r="F199" s="2" t="s">
        <v>13</v>
      </c>
      <c r="G199" s="1" t="str">
        <f t="shared" si="22"/>
        <v>2. Federal Regulatory FrameworkHourly savings/costsB</v>
      </c>
      <c r="H199" s="2" t="s">
        <v>25</v>
      </c>
      <c r="I199" s="9">
        <v>150</v>
      </c>
      <c r="J199" s="2" t="s">
        <v>17</v>
      </c>
      <c r="K199" s="9" t="s">
        <v>17</v>
      </c>
    </row>
    <row r="200" spans="2:13" x14ac:dyDescent="0.2">
      <c r="B200">
        <v>2</v>
      </c>
      <c r="C200" t="s">
        <v>8</v>
      </c>
      <c r="D200" t="s">
        <v>131</v>
      </c>
      <c r="E200" t="s">
        <v>50</v>
      </c>
      <c r="F200" s="2" t="s">
        <v>13</v>
      </c>
      <c r="G200" s="1" t="str">
        <f t="shared" si="22"/>
        <v>2. Federal Regulatory FrameworkPermitting time - cost of money savings/costB</v>
      </c>
      <c r="H200" s="2" t="s">
        <v>25</v>
      </c>
      <c r="I200" s="9">
        <v>150</v>
      </c>
      <c r="J200" s="2" t="s">
        <v>17</v>
      </c>
      <c r="K200" s="9" t="s">
        <v>17</v>
      </c>
      <c r="M200" t="s">
        <v>47</v>
      </c>
    </row>
    <row r="201" spans="2:13" x14ac:dyDescent="0.2">
      <c r="B201">
        <v>2</v>
      </c>
      <c r="C201" t="s">
        <v>8</v>
      </c>
      <c r="D201" t="s">
        <v>131</v>
      </c>
      <c r="E201" t="s">
        <v>49</v>
      </c>
      <c r="F201" s="2" t="s">
        <v>14</v>
      </c>
      <c r="G201" s="1" t="str">
        <f t="shared" si="22"/>
        <v>2. Federal Regulatory FrameworkHourly savings/costsC</v>
      </c>
      <c r="H201" s="2" t="s">
        <v>25</v>
      </c>
      <c r="I201" s="9">
        <v>150</v>
      </c>
      <c r="J201" s="2" t="s">
        <v>17</v>
      </c>
      <c r="K201" s="9" t="s">
        <v>17</v>
      </c>
    </row>
    <row r="202" spans="2:13" x14ac:dyDescent="0.2">
      <c r="B202">
        <v>2</v>
      </c>
      <c r="C202" t="s">
        <v>8</v>
      </c>
      <c r="D202" t="s">
        <v>131</v>
      </c>
      <c r="E202" t="s">
        <v>50</v>
      </c>
      <c r="F202" s="2" t="s">
        <v>14</v>
      </c>
      <c r="G202" s="1" t="str">
        <f t="shared" si="22"/>
        <v>2. Federal Regulatory FrameworkPermitting time - cost of money savings/costC</v>
      </c>
      <c r="H202" s="2" t="s">
        <v>25</v>
      </c>
      <c r="I202" s="9">
        <v>150</v>
      </c>
      <c r="J202" s="2" t="s">
        <v>17</v>
      </c>
      <c r="K202" s="9" t="s">
        <v>17</v>
      </c>
      <c r="M202" t="s">
        <v>47</v>
      </c>
    </row>
    <row r="203" spans="2:13" x14ac:dyDescent="0.2">
      <c r="B203">
        <v>2</v>
      </c>
      <c r="C203" t="s">
        <v>8</v>
      </c>
      <c r="D203" t="s">
        <v>131</v>
      </c>
      <c r="E203" t="s">
        <v>49</v>
      </c>
      <c r="F203" s="2" t="s">
        <v>15</v>
      </c>
      <c r="G203" s="1" t="str">
        <f t="shared" si="22"/>
        <v>2. Federal Regulatory FrameworkHourly savings/costsD</v>
      </c>
      <c r="H203" s="2" t="s">
        <v>25</v>
      </c>
      <c r="I203" s="9">
        <v>150</v>
      </c>
      <c r="J203" s="2" t="s">
        <v>17</v>
      </c>
      <c r="K203" s="9" t="s">
        <v>17</v>
      </c>
    </row>
    <row r="204" spans="2:13" x14ac:dyDescent="0.2">
      <c r="B204">
        <v>2</v>
      </c>
      <c r="C204" t="s">
        <v>8</v>
      </c>
      <c r="D204" t="s">
        <v>131</v>
      </c>
      <c r="E204" t="s">
        <v>50</v>
      </c>
      <c r="F204" s="2" t="s">
        <v>15</v>
      </c>
      <c r="G204" s="1" t="str">
        <f t="shared" si="22"/>
        <v>2. Federal Regulatory FrameworkPermitting time - cost of money savings/costD</v>
      </c>
      <c r="H204" s="2" t="s">
        <v>25</v>
      </c>
      <c r="I204" s="9">
        <v>150</v>
      </c>
      <c r="J204" s="2" t="s">
        <v>17</v>
      </c>
      <c r="K204" s="9" t="s">
        <v>17</v>
      </c>
      <c r="M204" t="s">
        <v>47</v>
      </c>
    </row>
    <row r="205" spans="2:13" x14ac:dyDescent="0.2">
      <c r="B205">
        <v>2</v>
      </c>
      <c r="C205" t="s">
        <v>8</v>
      </c>
      <c r="D205" t="s">
        <v>131</v>
      </c>
      <c r="E205" t="s">
        <v>49</v>
      </c>
      <c r="F205" s="2" t="s">
        <v>16</v>
      </c>
      <c r="G205" s="1" t="str">
        <f t="shared" si="22"/>
        <v>2. Federal Regulatory FrameworkHourly savings/costsE</v>
      </c>
      <c r="H205" s="2" t="s">
        <v>25</v>
      </c>
      <c r="I205" s="9">
        <v>150</v>
      </c>
      <c r="J205" s="2" t="s">
        <v>17</v>
      </c>
      <c r="K205" s="9" t="s">
        <v>17</v>
      </c>
    </row>
    <row r="206" spans="2:13" x14ac:dyDescent="0.2">
      <c r="B206">
        <v>2</v>
      </c>
      <c r="C206" t="s">
        <v>8</v>
      </c>
      <c r="D206" t="s">
        <v>131</v>
      </c>
      <c r="E206" t="s">
        <v>50</v>
      </c>
      <c r="F206" s="2" t="s">
        <v>16</v>
      </c>
      <c r="G206" s="1" t="str">
        <f t="shared" si="22"/>
        <v>2. Federal Regulatory FrameworkPermitting time - cost of money savings/costE</v>
      </c>
      <c r="H206" s="2" t="s">
        <v>25</v>
      </c>
      <c r="I206" s="9">
        <v>150</v>
      </c>
      <c r="J206" s="2" t="s">
        <v>17</v>
      </c>
      <c r="K206" s="9" t="s">
        <v>17</v>
      </c>
      <c r="M206" t="s">
        <v>47</v>
      </c>
    </row>
    <row r="207" spans="2:13" x14ac:dyDescent="0.2">
      <c r="B207">
        <v>2</v>
      </c>
      <c r="C207" t="s">
        <v>8</v>
      </c>
      <c r="D207" t="s">
        <v>58</v>
      </c>
      <c r="E207" t="s">
        <v>9</v>
      </c>
      <c r="F207" s="2" t="s">
        <v>5</v>
      </c>
      <c r="G207" s="1" t="str">
        <f t="shared" si="22"/>
        <v>3. Environmental Review ProcessEnvironmental AssessmentA</v>
      </c>
      <c r="H207" s="2"/>
      <c r="I207" s="9">
        <v>150</v>
      </c>
      <c r="J207" s="2">
        <v>75</v>
      </c>
      <c r="K207" s="9">
        <f>I207*J207</f>
        <v>11250</v>
      </c>
    </row>
    <row r="208" spans="2:13" x14ac:dyDescent="0.2">
      <c r="B208">
        <v>2</v>
      </c>
      <c r="C208" t="s">
        <v>8</v>
      </c>
      <c r="D208" t="s">
        <v>58</v>
      </c>
      <c r="E208" t="s">
        <v>6</v>
      </c>
      <c r="F208" s="2" t="s">
        <v>5</v>
      </c>
      <c r="G208" s="1" t="str">
        <f t="shared" si="22"/>
        <v>3. Environmental Review ProcessLegalA</v>
      </c>
      <c r="H208" s="2"/>
      <c r="I208" s="9">
        <v>300</v>
      </c>
      <c r="J208" s="2">
        <v>0</v>
      </c>
      <c r="K208" s="9">
        <f>I208*J208</f>
        <v>0</v>
      </c>
    </row>
    <row r="209" spans="2:13" x14ac:dyDescent="0.2">
      <c r="B209">
        <v>2</v>
      </c>
      <c r="C209" t="s">
        <v>8</v>
      </c>
      <c r="D209" t="s">
        <v>58</v>
      </c>
      <c r="E209" t="s">
        <v>11</v>
      </c>
      <c r="F209" s="2" t="s">
        <v>5</v>
      </c>
      <c r="G209" s="1" t="str">
        <f t="shared" si="22"/>
        <v>3. Environmental Review ProcessNon-Soft Cost MitigationA</v>
      </c>
      <c r="H209" s="2"/>
      <c r="I209" s="9">
        <v>150</v>
      </c>
      <c r="J209" s="2">
        <v>0</v>
      </c>
      <c r="K209" s="9">
        <f t="shared" ref="K209:K210" si="23">I209*J209</f>
        <v>0</v>
      </c>
    </row>
    <row r="210" spans="2:13" x14ac:dyDescent="0.2">
      <c r="B210">
        <v>2</v>
      </c>
      <c r="C210" t="s">
        <v>8</v>
      </c>
      <c r="D210" t="s">
        <v>58</v>
      </c>
      <c r="E210" t="s">
        <v>10</v>
      </c>
      <c r="F210" s="2" t="s">
        <v>5</v>
      </c>
      <c r="G210" s="1" t="str">
        <f t="shared" si="22"/>
        <v>3. Environmental Review ProcessProject Re-DesignA</v>
      </c>
      <c r="H210" s="2"/>
      <c r="I210" s="9">
        <v>125</v>
      </c>
      <c r="J210" s="2">
        <v>0</v>
      </c>
      <c r="K210" s="9">
        <f t="shared" si="23"/>
        <v>0</v>
      </c>
    </row>
    <row r="211" spans="2:13" x14ac:dyDescent="0.2">
      <c r="B211">
        <v>2</v>
      </c>
      <c r="C211" t="s">
        <v>8</v>
      </c>
      <c r="D211" t="s">
        <v>58</v>
      </c>
      <c r="E211" t="s">
        <v>7</v>
      </c>
      <c r="F211" s="2" t="s">
        <v>5</v>
      </c>
      <c r="G211" s="1" t="str">
        <f t="shared" si="22"/>
        <v>3. Environmental Review ProcessPublic OutreachA</v>
      </c>
      <c r="H211" s="2"/>
      <c r="I211" s="9">
        <v>100</v>
      </c>
      <c r="J211" s="2">
        <v>0</v>
      </c>
      <c r="K211" s="9">
        <f t="shared" ref="K211:K217" si="24">I211*J211</f>
        <v>0</v>
      </c>
    </row>
    <row r="212" spans="2:13" x14ac:dyDescent="0.2">
      <c r="B212">
        <v>2</v>
      </c>
      <c r="C212" t="s">
        <v>8</v>
      </c>
      <c r="D212" t="s">
        <v>58</v>
      </c>
      <c r="E212" t="s">
        <v>46</v>
      </c>
      <c r="F212" s="2" t="s">
        <v>5</v>
      </c>
      <c r="G212" s="1" t="str">
        <f t="shared" si="22"/>
        <v>3. Environmental Review ProcessWait Time - Cost of CapitalA</v>
      </c>
      <c r="H212" s="2"/>
      <c r="I212" s="9"/>
      <c r="J212" s="2"/>
      <c r="K212" s="9">
        <f t="shared" si="24"/>
        <v>0</v>
      </c>
      <c r="L212" s="2"/>
      <c r="M212" t="s">
        <v>47</v>
      </c>
    </row>
    <row r="213" spans="2:13" x14ac:dyDescent="0.2">
      <c r="B213">
        <v>2</v>
      </c>
      <c r="C213" t="s">
        <v>8</v>
      </c>
      <c r="D213" t="s">
        <v>58</v>
      </c>
      <c r="E213" t="s">
        <v>9</v>
      </c>
      <c r="F213" s="2" t="s">
        <v>13</v>
      </c>
      <c r="G213" s="1" t="str">
        <f t="shared" si="22"/>
        <v>3. Environmental Review ProcessEnvironmental AssessmentB</v>
      </c>
      <c r="H213" s="2"/>
      <c r="I213" s="9">
        <v>150</v>
      </c>
      <c r="J213" s="2">
        <v>500</v>
      </c>
      <c r="K213" s="9">
        <f t="shared" si="24"/>
        <v>75000</v>
      </c>
    </row>
    <row r="214" spans="2:13" x14ac:dyDescent="0.2">
      <c r="B214">
        <v>2</v>
      </c>
      <c r="C214" t="s">
        <v>8</v>
      </c>
      <c r="D214" t="s">
        <v>58</v>
      </c>
      <c r="E214" t="s">
        <v>6</v>
      </c>
      <c r="F214" s="2" t="s">
        <v>13</v>
      </c>
      <c r="G214" s="1" t="str">
        <f t="shared" si="22"/>
        <v>3. Environmental Review ProcessLegalB</v>
      </c>
      <c r="H214" s="2"/>
      <c r="I214" s="9">
        <v>300</v>
      </c>
      <c r="J214" s="2">
        <v>0</v>
      </c>
      <c r="K214" s="9">
        <f t="shared" si="24"/>
        <v>0</v>
      </c>
    </row>
    <row r="215" spans="2:13" x14ac:dyDescent="0.2">
      <c r="B215">
        <v>2</v>
      </c>
      <c r="C215" t="s">
        <v>8</v>
      </c>
      <c r="D215" t="s">
        <v>58</v>
      </c>
      <c r="E215" t="s">
        <v>11</v>
      </c>
      <c r="F215" s="2" t="s">
        <v>13</v>
      </c>
      <c r="G215" s="1" t="str">
        <f t="shared" si="22"/>
        <v>3. Environmental Review ProcessNon-Soft Cost MitigationB</v>
      </c>
      <c r="H215" s="2"/>
      <c r="I215" s="9">
        <v>150</v>
      </c>
      <c r="J215" s="2">
        <v>0</v>
      </c>
      <c r="K215" s="9">
        <f t="shared" si="24"/>
        <v>0</v>
      </c>
      <c r="L215" s="2">
        <v>5</v>
      </c>
    </row>
    <row r="216" spans="2:13" x14ac:dyDescent="0.2">
      <c r="B216">
        <v>2</v>
      </c>
      <c r="C216" t="s">
        <v>8</v>
      </c>
      <c r="D216" t="s">
        <v>58</v>
      </c>
      <c r="E216" t="s">
        <v>10</v>
      </c>
      <c r="F216" s="2" t="s">
        <v>13</v>
      </c>
      <c r="G216" s="1" t="str">
        <f t="shared" si="22"/>
        <v>3. Environmental Review ProcessProject Re-DesignB</v>
      </c>
      <c r="H216" s="2"/>
      <c r="I216" s="9">
        <v>125</v>
      </c>
      <c r="J216" s="2">
        <v>0</v>
      </c>
      <c r="K216" s="9">
        <f t="shared" si="24"/>
        <v>0</v>
      </c>
    </row>
    <row r="217" spans="2:13" x14ac:dyDescent="0.2">
      <c r="B217">
        <v>2</v>
      </c>
      <c r="C217" t="s">
        <v>8</v>
      </c>
      <c r="D217" t="s">
        <v>58</v>
      </c>
      <c r="E217" t="s">
        <v>7</v>
      </c>
      <c r="F217" s="2" t="s">
        <v>13</v>
      </c>
      <c r="G217" s="1" t="str">
        <f t="shared" si="22"/>
        <v>3. Environmental Review ProcessPublic OutreachB</v>
      </c>
      <c r="H217" s="2"/>
      <c r="I217" s="9">
        <v>100</v>
      </c>
      <c r="J217" s="2">
        <v>0</v>
      </c>
      <c r="K217" s="9">
        <f t="shared" si="24"/>
        <v>0</v>
      </c>
    </row>
    <row r="218" spans="2:13" x14ac:dyDescent="0.2">
      <c r="B218">
        <v>2</v>
      </c>
      <c r="C218" t="s">
        <v>8</v>
      </c>
      <c r="D218" t="s">
        <v>58</v>
      </c>
      <c r="E218" t="s">
        <v>46</v>
      </c>
      <c r="F218" s="2" t="s">
        <v>13</v>
      </c>
      <c r="G218" s="1" t="str">
        <f t="shared" ref="G218:G281" si="25">D218&amp;E218&amp;F218</f>
        <v>3. Environmental Review ProcessWait Time - Cost of CapitalB</v>
      </c>
      <c r="H218" s="2"/>
      <c r="I218" s="9"/>
      <c r="J218" s="2"/>
      <c r="K218" s="9"/>
      <c r="L218" s="2"/>
      <c r="M218" t="s">
        <v>47</v>
      </c>
    </row>
    <row r="219" spans="2:13" x14ac:dyDescent="0.2">
      <c r="B219">
        <v>2</v>
      </c>
      <c r="C219" t="s">
        <v>8</v>
      </c>
      <c r="D219" t="s">
        <v>58</v>
      </c>
      <c r="E219" t="s">
        <v>9</v>
      </c>
      <c r="F219" s="2" t="s">
        <v>14</v>
      </c>
      <c r="G219" s="1" t="str">
        <f t="shared" si="25"/>
        <v>3. Environmental Review ProcessEnvironmental AssessmentC</v>
      </c>
      <c r="H219" s="2"/>
      <c r="I219" s="9">
        <v>150</v>
      </c>
      <c r="J219" s="2">
        <v>750</v>
      </c>
      <c r="K219" s="9">
        <f>I219*J219</f>
        <v>112500</v>
      </c>
    </row>
    <row r="220" spans="2:13" x14ac:dyDescent="0.2">
      <c r="B220">
        <v>2</v>
      </c>
      <c r="C220" t="s">
        <v>8</v>
      </c>
      <c r="D220" t="s">
        <v>58</v>
      </c>
      <c r="E220" t="s">
        <v>6</v>
      </c>
      <c r="F220" s="2" t="s">
        <v>14</v>
      </c>
      <c r="G220" s="1" t="str">
        <f t="shared" si="25"/>
        <v>3. Environmental Review ProcessLegalC</v>
      </c>
      <c r="H220" s="2"/>
      <c r="I220" s="9">
        <v>300</v>
      </c>
      <c r="J220" s="2">
        <v>0</v>
      </c>
      <c r="K220" s="9">
        <f>I220*J220</f>
        <v>0</v>
      </c>
    </row>
    <row r="221" spans="2:13" x14ac:dyDescent="0.2">
      <c r="B221">
        <v>2</v>
      </c>
      <c r="C221" t="s">
        <v>8</v>
      </c>
      <c r="D221" t="s">
        <v>58</v>
      </c>
      <c r="E221" t="s">
        <v>11</v>
      </c>
      <c r="F221" s="2" t="s">
        <v>14</v>
      </c>
      <c r="G221" s="1" t="str">
        <f t="shared" si="25"/>
        <v>3. Environmental Review ProcessNon-Soft Cost MitigationC</v>
      </c>
      <c r="H221" s="2"/>
      <c r="I221" s="9">
        <v>150</v>
      </c>
      <c r="J221" s="2">
        <v>0</v>
      </c>
      <c r="K221" s="9">
        <f>I221*J221</f>
        <v>0</v>
      </c>
      <c r="L221" s="4">
        <v>10</v>
      </c>
    </row>
    <row r="222" spans="2:13" x14ac:dyDescent="0.2">
      <c r="B222">
        <v>2</v>
      </c>
      <c r="C222" t="s">
        <v>8</v>
      </c>
      <c r="D222" t="s">
        <v>58</v>
      </c>
      <c r="E222" t="s">
        <v>10</v>
      </c>
      <c r="F222" s="2" t="s">
        <v>14</v>
      </c>
      <c r="G222" s="1" t="str">
        <f t="shared" si="25"/>
        <v>3. Environmental Review ProcessProject Re-DesignC</v>
      </c>
      <c r="H222" s="2"/>
      <c r="I222" s="9">
        <v>125</v>
      </c>
      <c r="J222" s="2">
        <v>0</v>
      </c>
      <c r="K222" s="9">
        <f>I222*J222</f>
        <v>0</v>
      </c>
    </row>
    <row r="223" spans="2:13" x14ac:dyDescent="0.2">
      <c r="B223">
        <v>2</v>
      </c>
      <c r="C223" t="s">
        <v>8</v>
      </c>
      <c r="D223" t="s">
        <v>58</v>
      </c>
      <c r="E223" t="s">
        <v>7</v>
      </c>
      <c r="F223" s="2" t="s">
        <v>14</v>
      </c>
      <c r="G223" s="1" t="str">
        <f t="shared" si="25"/>
        <v>3. Environmental Review ProcessPublic OutreachC</v>
      </c>
      <c r="H223" s="2"/>
      <c r="I223" s="9">
        <v>100</v>
      </c>
      <c r="J223" s="2">
        <v>100</v>
      </c>
      <c r="K223" s="9">
        <f>I223*J223</f>
        <v>10000</v>
      </c>
    </row>
    <row r="224" spans="2:13" x14ac:dyDescent="0.2">
      <c r="B224">
        <v>2</v>
      </c>
      <c r="C224" t="s">
        <v>8</v>
      </c>
      <c r="D224" t="s">
        <v>58</v>
      </c>
      <c r="E224" t="s">
        <v>46</v>
      </c>
      <c r="F224" s="2" t="s">
        <v>14</v>
      </c>
      <c r="G224" s="1" t="str">
        <f t="shared" si="25"/>
        <v>3. Environmental Review ProcessWait Time - Cost of CapitalC</v>
      </c>
      <c r="H224" s="2"/>
      <c r="I224" s="9"/>
      <c r="J224" s="2"/>
      <c r="K224" s="9"/>
      <c r="L224" s="2"/>
      <c r="M224" t="s">
        <v>47</v>
      </c>
    </row>
    <row r="225" spans="2:13" x14ac:dyDescent="0.2">
      <c r="B225">
        <v>2</v>
      </c>
      <c r="C225" t="s">
        <v>8</v>
      </c>
      <c r="D225" t="s">
        <v>58</v>
      </c>
      <c r="E225" t="s">
        <v>9</v>
      </c>
      <c r="F225" s="2" t="s">
        <v>15</v>
      </c>
      <c r="G225" s="1" t="str">
        <f t="shared" si="25"/>
        <v>3. Environmental Review ProcessEnvironmental AssessmentD</v>
      </c>
      <c r="H225" s="2"/>
      <c r="I225" s="9">
        <v>150</v>
      </c>
      <c r="J225" s="2">
        <v>1300</v>
      </c>
      <c r="K225" s="9">
        <f>I225*J225</f>
        <v>195000</v>
      </c>
    </row>
    <row r="226" spans="2:13" x14ac:dyDescent="0.2">
      <c r="B226">
        <v>2</v>
      </c>
      <c r="C226" t="s">
        <v>8</v>
      </c>
      <c r="D226" t="s">
        <v>58</v>
      </c>
      <c r="E226" t="s">
        <v>6</v>
      </c>
      <c r="F226" s="2" t="s">
        <v>15</v>
      </c>
      <c r="G226" s="1" t="str">
        <f t="shared" si="25"/>
        <v>3. Environmental Review ProcessLegalD</v>
      </c>
      <c r="H226" s="2"/>
      <c r="I226" s="9">
        <v>300</v>
      </c>
      <c r="J226" s="2">
        <v>300</v>
      </c>
      <c r="K226" s="9">
        <f>I226*J226</f>
        <v>90000</v>
      </c>
    </row>
    <row r="227" spans="2:13" x14ac:dyDescent="0.2">
      <c r="B227">
        <v>2</v>
      </c>
      <c r="C227" t="s">
        <v>8</v>
      </c>
      <c r="D227" t="s">
        <v>58</v>
      </c>
      <c r="E227" t="s">
        <v>11</v>
      </c>
      <c r="F227" s="2" t="s">
        <v>15</v>
      </c>
      <c r="G227" s="1" t="str">
        <f t="shared" si="25"/>
        <v>3. Environmental Review ProcessNon-Soft Cost MitigationD</v>
      </c>
      <c r="H227" s="2"/>
      <c r="I227" s="9">
        <v>150</v>
      </c>
      <c r="J227" s="2">
        <v>0</v>
      </c>
      <c r="K227" s="9">
        <f>I227*J227</f>
        <v>0</v>
      </c>
      <c r="L227" s="2">
        <v>10</v>
      </c>
    </row>
    <row r="228" spans="2:13" x14ac:dyDescent="0.2">
      <c r="B228">
        <v>2</v>
      </c>
      <c r="C228" t="s">
        <v>8</v>
      </c>
      <c r="D228" t="s">
        <v>58</v>
      </c>
      <c r="E228" t="s">
        <v>10</v>
      </c>
      <c r="F228" s="2" t="s">
        <v>15</v>
      </c>
      <c r="G228" s="1" t="str">
        <f t="shared" si="25"/>
        <v>3. Environmental Review ProcessProject Re-DesignD</v>
      </c>
      <c r="H228" s="2"/>
      <c r="I228" s="9">
        <v>125</v>
      </c>
      <c r="J228" s="2">
        <v>0</v>
      </c>
      <c r="K228" s="9">
        <f>I228*J228</f>
        <v>0</v>
      </c>
    </row>
    <row r="229" spans="2:13" x14ac:dyDescent="0.2">
      <c r="B229">
        <v>2</v>
      </c>
      <c r="C229" t="s">
        <v>8</v>
      </c>
      <c r="D229" t="s">
        <v>58</v>
      </c>
      <c r="E229" t="s">
        <v>7</v>
      </c>
      <c r="F229" s="2" t="s">
        <v>15</v>
      </c>
      <c r="G229" s="1" t="str">
        <f t="shared" si="25"/>
        <v>3. Environmental Review ProcessPublic OutreachD</v>
      </c>
      <c r="H229" s="2"/>
      <c r="I229" s="9">
        <v>100</v>
      </c>
      <c r="J229" s="2">
        <v>200</v>
      </c>
      <c r="K229" s="9">
        <f>I229*J229</f>
        <v>20000</v>
      </c>
    </row>
    <row r="230" spans="2:13" x14ac:dyDescent="0.2">
      <c r="B230">
        <v>2</v>
      </c>
      <c r="C230" t="s">
        <v>8</v>
      </c>
      <c r="D230" t="s">
        <v>58</v>
      </c>
      <c r="E230" t="s">
        <v>46</v>
      </c>
      <c r="F230" s="2" t="s">
        <v>15</v>
      </c>
      <c r="G230" s="1" t="str">
        <f t="shared" si="25"/>
        <v>3. Environmental Review ProcessWait Time - Cost of CapitalD</v>
      </c>
      <c r="H230" s="2"/>
      <c r="I230" s="9"/>
      <c r="J230" s="2"/>
      <c r="K230" s="9"/>
      <c r="L230" s="2"/>
      <c r="M230" t="s">
        <v>47</v>
      </c>
    </row>
    <row r="231" spans="2:13" x14ac:dyDescent="0.2">
      <c r="B231">
        <v>2</v>
      </c>
      <c r="C231" t="s">
        <v>8</v>
      </c>
      <c r="D231" t="s">
        <v>58</v>
      </c>
      <c r="E231" t="s">
        <v>9</v>
      </c>
      <c r="F231" s="2" t="s">
        <v>16</v>
      </c>
      <c r="G231" s="1" t="str">
        <f t="shared" si="25"/>
        <v>3. Environmental Review ProcessEnvironmental AssessmentE</v>
      </c>
      <c r="H231" s="2"/>
      <c r="I231" s="9">
        <v>150</v>
      </c>
      <c r="J231" s="2">
        <v>1700</v>
      </c>
      <c r="K231" s="9">
        <f>I231*J231</f>
        <v>255000</v>
      </c>
    </row>
    <row r="232" spans="2:13" x14ac:dyDescent="0.2">
      <c r="B232">
        <v>2</v>
      </c>
      <c r="C232" t="s">
        <v>8</v>
      </c>
      <c r="D232" t="s">
        <v>58</v>
      </c>
      <c r="E232" t="s">
        <v>6</v>
      </c>
      <c r="F232" s="2" t="s">
        <v>16</v>
      </c>
      <c r="G232" s="1" t="str">
        <f t="shared" si="25"/>
        <v>3. Environmental Review ProcessLegalE</v>
      </c>
      <c r="H232" s="2"/>
      <c r="I232" s="9">
        <v>300</v>
      </c>
      <c r="J232" s="2">
        <v>400</v>
      </c>
      <c r="K232" s="9">
        <f>I232*J232</f>
        <v>120000</v>
      </c>
    </row>
    <row r="233" spans="2:13" x14ac:dyDescent="0.2">
      <c r="B233">
        <v>2</v>
      </c>
      <c r="C233" t="s">
        <v>8</v>
      </c>
      <c r="D233" t="s">
        <v>58</v>
      </c>
      <c r="E233" t="s">
        <v>11</v>
      </c>
      <c r="F233" s="2" t="s">
        <v>16</v>
      </c>
      <c r="G233" s="1" t="str">
        <f t="shared" si="25"/>
        <v>3. Environmental Review ProcessNon-Soft Cost MitigationE</v>
      </c>
      <c r="H233" s="2"/>
      <c r="I233" s="9">
        <v>150</v>
      </c>
      <c r="J233" s="2">
        <v>0</v>
      </c>
      <c r="K233" s="9">
        <f>I233*J233</f>
        <v>0</v>
      </c>
      <c r="L233" s="2">
        <v>15</v>
      </c>
    </row>
    <row r="234" spans="2:13" x14ac:dyDescent="0.2">
      <c r="B234">
        <v>2</v>
      </c>
      <c r="C234" t="s">
        <v>8</v>
      </c>
      <c r="D234" t="s">
        <v>58</v>
      </c>
      <c r="E234" t="s">
        <v>10</v>
      </c>
      <c r="F234" s="2" t="s">
        <v>16</v>
      </c>
      <c r="G234" s="1" t="str">
        <f t="shared" si="25"/>
        <v>3. Environmental Review ProcessProject Re-DesignE</v>
      </c>
      <c r="H234" s="2"/>
      <c r="I234" s="9">
        <v>125</v>
      </c>
      <c r="J234" s="2">
        <v>0</v>
      </c>
      <c r="K234" s="9">
        <f>I234*J234</f>
        <v>0</v>
      </c>
    </row>
    <row r="235" spans="2:13" x14ac:dyDescent="0.2">
      <c r="B235">
        <v>2</v>
      </c>
      <c r="C235" t="s">
        <v>8</v>
      </c>
      <c r="D235" t="s">
        <v>58</v>
      </c>
      <c r="E235" t="s">
        <v>7</v>
      </c>
      <c r="F235" s="2" t="s">
        <v>16</v>
      </c>
      <c r="G235" s="1" t="str">
        <f t="shared" si="25"/>
        <v>3. Environmental Review ProcessPublic OutreachE</v>
      </c>
      <c r="H235" s="2"/>
      <c r="I235" s="9">
        <v>100</v>
      </c>
      <c r="J235" s="2">
        <v>200</v>
      </c>
      <c r="K235" s="9">
        <f>I235*J235</f>
        <v>20000</v>
      </c>
    </row>
    <row r="236" spans="2:13" x14ac:dyDescent="0.2">
      <c r="B236">
        <v>2</v>
      </c>
      <c r="C236" t="s">
        <v>8</v>
      </c>
      <c r="D236" t="s">
        <v>58</v>
      </c>
      <c r="E236" t="s">
        <v>46</v>
      </c>
      <c r="F236" s="2" t="s">
        <v>16</v>
      </c>
      <c r="G236" s="1" t="str">
        <f t="shared" si="25"/>
        <v>3. Environmental Review ProcessWait Time - Cost of CapitalE</v>
      </c>
      <c r="H236" s="2"/>
      <c r="I236" s="9"/>
      <c r="J236" s="2"/>
      <c r="K236" s="9"/>
      <c r="M236" t="s">
        <v>47</v>
      </c>
    </row>
    <row r="237" spans="2:13" x14ac:dyDescent="0.2">
      <c r="B237">
        <v>2</v>
      </c>
      <c r="C237" t="s">
        <v>8</v>
      </c>
      <c r="D237" t="s">
        <v>59</v>
      </c>
      <c r="E237" t="s">
        <v>6</v>
      </c>
      <c r="F237" s="2" t="s">
        <v>5</v>
      </c>
      <c r="G237" s="1" t="str">
        <f t="shared" si="25"/>
        <v>4. Ancillary PermitsLegalA</v>
      </c>
      <c r="H237" s="2"/>
      <c r="I237" s="9">
        <v>300</v>
      </c>
      <c r="J237" s="2">
        <v>0</v>
      </c>
      <c r="K237" s="9">
        <f t="shared" ref="K237:K267" si="26">I237*J237</f>
        <v>0</v>
      </c>
    </row>
    <row r="238" spans="2:13" x14ac:dyDescent="0.2">
      <c r="B238">
        <v>2</v>
      </c>
      <c r="C238" t="s">
        <v>8</v>
      </c>
      <c r="D238" t="s">
        <v>59</v>
      </c>
      <c r="E238" t="s">
        <v>11</v>
      </c>
      <c r="F238" s="2" t="s">
        <v>5</v>
      </c>
      <c r="G238" s="1" t="str">
        <f t="shared" si="25"/>
        <v>4. Ancillary PermitsNon-Soft Cost MitigationA</v>
      </c>
      <c r="H238" s="2"/>
      <c r="I238" s="9">
        <v>150</v>
      </c>
      <c r="J238" s="2">
        <v>0</v>
      </c>
      <c r="K238" s="9">
        <f t="shared" si="26"/>
        <v>0</v>
      </c>
    </row>
    <row r="239" spans="2:13" x14ac:dyDescent="0.2">
      <c r="B239">
        <v>2</v>
      </c>
      <c r="C239" t="s">
        <v>8</v>
      </c>
      <c r="D239" t="s">
        <v>59</v>
      </c>
      <c r="E239" t="s">
        <v>125</v>
      </c>
      <c r="F239" s="2" t="s">
        <v>5</v>
      </c>
      <c r="G239" s="1" t="str">
        <f t="shared" si="25"/>
        <v>4. Ancillary PermitsO&amp;M Annual Permit FeesA</v>
      </c>
      <c r="H239" s="2" t="s">
        <v>123</v>
      </c>
      <c r="I239" s="9">
        <v>150</v>
      </c>
      <c r="J239" s="2">
        <v>40</v>
      </c>
      <c r="K239" s="9">
        <f t="shared" si="26"/>
        <v>6000</v>
      </c>
    </row>
    <row r="240" spans="2:13" x14ac:dyDescent="0.2">
      <c r="B240">
        <v>2</v>
      </c>
      <c r="C240" t="s">
        <v>8</v>
      </c>
      <c r="D240" t="s">
        <v>59</v>
      </c>
      <c r="E240" t="s">
        <v>124</v>
      </c>
      <c r="F240" s="2" t="s">
        <v>5</v>
      </c>
      <c r="G240" s="1" t="str">
        <f t="shared" si="25"/>
        <v>4. Ancillary PermitsPermitting &amp; Environmental AssessmentA</v>
      </c>
      <c r="H240" s="2"/>
      <c r="I240" s="9">
        <v>150</v>
      </c>
      <c r="J240" s="2">
        <v>80</v>
      </c>
      <c r="K240" s="9">
        <f t="shared" si="26"/>
        <v>12000</v>
      </c>
    </row>
    <row r="241" spans="2:12" x14ac:dyDescent="0.2">
      <c r="B241">
        <v>2</v>
      </c>
      <c r="C241" t="s">
        <v>8</v>
      </c>
      <c r="D241" t="s">
        <v>59</v>
      </c>
      <c r="E241" t="s">
        <v>10</v>
      </c>
      <c r="F241" s="2" t="s">
        <v>5</v>
      </c>
      <c r="G241" s="1" t="str">
        <f t="shared" si="25"/>
        <v>4. Ancillary PermitsProject Re-DesignA</v>
      </c>
      <c r="H241" s="2"/>
      <c r="I241" s="9">
        <v>125</v>
      </c>
      <c r="J241" s="2">
        <v>0</v>
      </c>
      <c r="K241" s="9">
        <f t="shared" si="26"/>
        <v>0</v>
      </c>
    </row>
    <row r="242" spans="2:12" x14ac:dyDescent="0.2">
      <c r="B242">
        <v>2</v>
      </c>
      <c r="C242" t="s">
        <v>8</v>
      </c>
      <c r="D242" t="s">
        <v>59</v>
      </c>
      <c r="E242" t="s">
        <v>7</v>
      </c>
      <c r="F242" s="2" t="s">
        <v>5</v>
      </c>
      <c r="G242" s="1" t="str">
        <f t="shared" si="25"/>
        <v>4. Ancillary PermitsPublic OutreachA</v>
      </c>
      <c r="H242" s="2"/>
      <c r="I242" s="9">
        <v>100</v>
      </c>
      <c r="J242" s="2">
        <v>0</v>
      </c>
      <c r="K242" s="9">
        <f t="shared" si="26"/>
        <v>0</v>
      </c>
    </row>
    <row r="243" spans="2:12" x14ac:dyDescent="0.2">
      <c r="B243">
        <v>2</v>
      </c>
      <c r="C243" t="s">
        <v>8</v>
      </c>
      <c r="D243" t="s">
        <v>59</v>
      </c>
      <c r="E243" t="s">
        <v>6</v>
      </c>
      <c r="F243" s="2" t="s">
        <v>13</v>
      </c>
      <c r="G243" s="1" t="str">
        <f t="shared" si="25"/>
        <v>4. Ancillary PermitsLegalB</v>
      </c>
      <c r="H243" s="2"/>
      <c r="I243" s="9">
        <v>300</v>
      </c>
      <c r="J243" s="2">
        <v>0</v>
      </c>
      <c r="K243" s="9">
        <f t="shared" si="26"/>
        <v>0</v>
      </c>
    </row>
    <row r="244" spans="2:12" x14ac:dyDescent="0.2">
      <c r="B244">
        <v>2</v>
      </c>
      <c r="C244" t="s">
        <v>8</v>
      </c>
      <c r="D244" t="s">
        <v>59</v>
      </c>
      <c r="E244" t="s">
        <v>11</v>
      </c>
      <c r="F244" s="2" t="s">
        <v>13</v>
      </c>
      <c r="G244" s="1" t="str">
        <f t="shared" si="25"/>
        <v>4. Ancillary PermitsNon-Soft Cost MitigationB</v>
      </c>
      <c r="H244" s="2"/>
      <c r="I244" s="9">
        <v>150</v>
      </c>
      <c r="J244" s="2">
        <v>0</v>
      </c>
      <c r="K244" s="9">
        <f t="shared" si="26"/>
        <v>0</v>
      </c>
      <c r="L244" s="2">
        <v>5</v>
      </c>
    </row>
    <row r="245" spans="2:12" x14ac:dyDescent="0.2">
      <c r="B245">
        <v>2</v>
      </c>
      <c r="C245" t="s">
        <v>8</v>
      </c>
      <c r="D245" t="s">
        <v>59</v>
      </c>
      <c r="E245" t="s">
        <v>125</v>
      </c>
      <c r="F245" s="2" t="s">
        <v>13</v>
      </c>
      <c r="G245" s="1" t="str">
        <f t="shared" si="25"/>
        <v>4. Ancillary PermitsO&amp;M Annual Permit FeesB</v>
      </c>
      <c r="H245" s="2" t="s">
        <v>123</v>
      </c>
      <c r="I245" s="9">
        <v>150</v>
      </c>
      <c r="J245" s="2">
        <v>60</v>
      </c>
      <c r="K245" s="9">
        <f t="shared" si="26"/>
        <v>9000</v>
      </c>
    </row>
    <row r="246" spans="2:12" x14ac:dyDescent="0.2">
      <c r="B246">
        <v>2</v>
      </c>
      <c r="C246" t="s">
        <v>8</v>
      </c>
      <c r="D246" t="s">
        <v>59</v>
      </c>
      <c r="E246" t="s">
        <v>124</v>
      </c>
      <c r="F246" s="2" t="s">
        <v>13</v>
      </c>
      <c r="G246" s="1" t="str">
        <f t="shared" si="25"/>
        <v>4. Ancillary PermitsPermitting &amp; Environmental AssessmentB</v>
      </c>
      <c r="H246" s="2"/>
      <c r="I246" s="9">
        <v>150</v>
      </c>
      <c r="J246" s="2">
        <v>200</v>
      </c>
      <c r="K246" s="9">
        <f t="shared" si="26"/>
        <v>30000</v>
      </c>
    </row>
    <row r="247" spans="2:12" x14ac:dyDescent="0.2">
      <c r="B247">
        <v>2</v>
      </c>
      <c r="C247" t="s">
        <v>8</v>
      </c>
      <c r="D247" t="s">
        <v>59</v>
      </c>
      <c r="E247" t="s">
        <v>10</v>
      </c>
      <c r="F247" s="2" t="s">
        <v>13</v>
      </c>
      <c r="G247" s="1" t="str">
        <f t="shared" si="25"/>
        <v>4. Ancillary PermitsProject Re-DesignB</v>
      </c>
      <c r="H247" s="2"/>
      <c r="I247" s="9">
        <v>125</v>
      </c>
      <c r="J247" s="2">
        <v>0</v>
      </c>
      <c r="K247" s="9">
        <f t="shared" si="26"/>
        <v>0</v>
      </c>
    </row>
    <row r="248" spans="2:12" x14ac:dyDescent="0.2">
      <c r="B248">
        <v>2</v>
      </c>
      <c r="C248" t="s">
        <v>8</v>
      </c>
      <c r="D248" t="s">
        <v>59</v>
      </c>
      <c r="E248" t="s">
        <v>7</v>
      </c>
      <c r="F248" s="2" t="s">
        <v>13</v>
      </c>
      <c r="G248" s="1" t="str">
        <f t="shared" si="25"/>
        <v>4. Ancillary PermitsPublic OutreachB</v>
      </c>
      <c r="H248" s="2"/>
      <c r="I248" s="9">
        <v>100</v>
      </c>
      <c r="J248" s="2">
        <v>50</v>
      </c>
      <c r="K248" s="9">
        <f t="shared" si="26"/>
        <v>5000</v>
      </c>
    </row>
    <row r="249" spans="2:12" x14ac:dyDescent="0.2">
      <c r="B249">
        <v>2</v>
      </c>
      <c r="C249" t="s">
        <v>8</v>
      </c>
      <c r="D249" t="s">
        <v>59</v>
      </c>
      <c r="E249" t="s">
        <v>6</v>
      </c>
      <c r="F249" s="2" t="s">
        <v>14</v>
      </c>
      <c r="G249" s="1" t="str">
        <f t="shared" si="25"/>
        <v>4. Ancillary PermitsLegalC</v>
      </c>
      <c r="H249" s="2"/>
      <c r="I249" s="9">
        <v>300</v>
      </c>
      <c r="J249" s="2">
        <v>0</v>
      </c>
      <c r="K249" s="9">
        <f t="shared" si="26"/>
        <v>0</v>
      </c>
    </row>
    <row r="250" spans="2:12" x14ac:dyDescent="0.2">
      <c r="B250">
        <v>2</v>
      </c>
      <c r="C250" t="s">
        <v>8</v>
      </c>
      <c r="D250" t="s">
        <v>59</v>
      </c>
      <c r="E250" t="s">
        <v>11</v>
      </c>
      <c r="F250" s="2" t="s">
        <v>14</v>
      </c>
      <c r="G250" s="1" t="str">
        <f t="shared" si="25"/>
        <v>4. Ancillary PermitsNon-Soft Cost MitigationC</v>
      </c>
      <c r="H250" s="2"/>
      <c r="I250" s="9">
        <v>150</v>
      </c>
      <c r="J250" s="2">
        <v>0</v>
      </c>
      <c r="K250" s="9">
        <f t="shared" si="26"/>
        <v>0</v>
      </c>
      <c r="L250" s="4">
        <v>10</v>
      </c>
    </row>
    <row r="251" spans="2:12" x14ac:dyDescent="0.2">
      <c r="B251">
        <v>2</v>
      </c>
      <c r="C251" t="s">
        <v>8</v>
      </c>
      <c r="D251" t="s">
        <v>59</v>
      </c>
      <c r="E251" t="s">
        <v>125</v>
      </c>
      <c r="F251" s="2" t="s">
        <v>14</v>
      </c>
      <c r="G251" s="1" t="str">
        <f t="shared" si="25"/>
        <v>4. Ancillary PermitsO&amp;M Annual Permit FeesC</v>
      </c>
      <c r="H251" s="2" t="s">
        <v>123</v>
      </c>
      <c r="I251" s="9">
        <v>150</v>
      </c>
      <c r="J251" s="2">
        <v>80</v>
      </c>
      <c r="K251" s="9">
        <f t="shared" si="26"/>
        <v>12000</v>
      </c>
    </row>
    <row r="252" spans="2:12" x14ac:dyDescent="0.2">
      <c r="B252">
        <v>2</v>
      </c>
      <c r="C252" t="s">
        <v>8</v>
      </c>
      <c r="D252" t="s">
        <v>59</v>
      </c>
      <c r="E252" t="s">
        <v>124</v>
      </c>
      <c r="F252" s="2" t="s">
        <v>14</v>
      </c>
      <c r="G252" s="1" t="str">
        <f t="shared" si="25"/>
        <v>4. Ancillary PermitsPermitting &amp; Environmental AssessmentC</v>
      </c>
      <c r="H252" s="2"/>
      <c r="I252" s="9">
        <v>150</v>
      </c>
      <c r="J252" s="2">
        <v>200</v>
      </c>
      <c r="K252" s="9">
        <f t="shared" si="26"/>
        <v>30000</v>
      </c>
    </row>
    <row r="253" spans="2:12" x14ac:dyDescent="0.2">
      <c r="B253">
        <v>2</v>
      </c>
      <c r="C253" t="s">
        <v>8</v>
      </c>
      <c r="D253" t="s">
        <v>59</v>
      </c>
      <c r="E253" t="s">
        <v>10</v>
      </c>
      <c r="F253" s="2" t="s">
        <v>14</v>
      </c>
      <c r="G253" s="1" t="str">
        <f t="shared" si="25"/>
        <v>4. Ancillary PermitsProject Re-DesignC</v>
      </c>
      <c r="H253" s="2"/>
      <c r="I253" s="9">
        <v>125</v>
      </c>
      <c r="J253" s="2">
        <v>0</v>
      </c>
      <c r="K253" s="9">
        <f t="shared" si="26"/>
        <v>0</v>
      </c>
    </row>
    <row r="254" spans="2:12" x14ac:dyDescent="0.2">
      <c r="B254">
        <v>2</v>
      </c>
      <c r="C254" t="s">
        <v>8</v>
      </c>
      <c r="D254" t="s">
        <v>59</v>
      </c>
      <c r="E254" t="s">
        <v>7</v>
      </c>
      <c r="F254" s="2" t="s">
        <v>14</v>
      </c>
      <c r="G254" s="1" t="str">
        <f t="shared" si="25"/>
        <v>4. Ancillary PermitsPublic OutreachC</v>
      </c>
      <c r="H254" s="2"/>
      <c r="I254" s="9">
        <v>100</v>
      </c>
      <c r="J254" s="2">
        <v>250</v>
      </c>
      <c r="K254" s="9">
        <f t="shared" si="26"/>
        <v>25000</v>
      </c>
    </row>
    <row r="255" spans="2:12" x14ac:dyDescent="0.2">
      <c r="B255">
        <v>2</v>
      </c>
      <c r="C255" t="s">
        <v>8</v>
      </c>
      <c r="D255" t="s">
        <v>59</v>
      </c>
      <c r="E255" t="s">
        <v>6</v>
      </c>
      <c r="F255" s="2" t="s">
        <v>15</v>
      </c>
      <c r="G255" s="1" t="str">
        <f t="shared" si="25"/>
        <v>4. Ancillary PermitsLegalD</v>
      </c>
      <c r="H255" s="2" t="s">
        <v>25</v>
      </c>
      <c r="I255" s="9">
        <v>300</v>
      </c>
      <c r="J255" s="2">
        <v>0</v>
      </c>
      <c r="K255" s="9">
        <f t="shared" si="26"/>
        <v>0</v>
      </c>
    </row>
    <row r="256" spans="2:12" x14ac:dyDescent="0.2">
      <c r="B256">
        <v>2</v>
      </c>
      <c r="C256" t="s">
        <v>8</v>
      </c>
      <c r="D256" t="s">
        <v>59</v>
      </c>
      <c r="E256" t="s">
        <v>11</v>
      </c>
      <c r="F256" s="2" t="s">
        <v>15</v>
      </c>
      <c r="G256" s="1" t="str">
        <f t="shared" si="25"/>
        <v>4. Ancillary PermitsNon-Soft Cost MitigationD</v>
      </c>
      <c r="H256" s="2"/>
      <c r="I256" s="2">
        <v>150</v>
      </c>
      <c r="J256" s="2">
        <v>0</v>
      </c>
      <c r="K256" s="9">
        <f t="shared" si="26"/>
        <v>0</v>
      </c>
      <c r="L256" s="2">
        <v>15</v>
      </c>
    </row>
    <row r="257" spans="2:13" x14ac:dyDescent="0.2">
      <c r="B257">
        <v>2</v>
      </c>
      <c r="C257" t="s">
        <v>8</v>
      </c>
      <c r="D257" t="s">
        <v>59</v>
      </c>
      <c r="E257" t="s">
        <v>125</v>
      </c>
      <c r="F257" s="2" t="s">
        <v>15</v>
      </c>
      <c r="G257" s="1" t="str">
        <f t="shared" si="25"/>
        <v>4. Ancillary PermitsO&amp;M Annual Permit FeesD</v>
      </c>
      <c r="H257" s="2" t="s">
        <v>123</v>
      </c>
      <c r="I257" s="9">
        <v>150</v>
      </c>
      <c r="J257" s="2">
        <v>100</v>
      </c>
      <c r="K257" s="9">
        <f t="shared" si="26"/>
        <v>15000</v>
      </c>
    </row>
    <row r="258" spans="2:13" x14ac:dyDescent="0.2">
      <c r="B258">
        <v>2</v>
      </c>
      <c r="C258" t="s">
        <v>8</v>
      </c>
      <c r="D258" t="s">
        <v>59</v>
      </c>
      <c r="E258" t="s">
        <v>124</v>
      </c>
      <c r="F258" s="2" t="s">
        <v>15</v>
      </c>
      <c r="G258" s="1" t="str">
        <f t="shared" si="25"/>
        <v>4. Ancillary PermitsPermitting &amp; Environmental AssessmentD</v>
      </c>
      <c r="H258" s="2" t="s">
        <v>25</v>
      </c>
      <c r="I258" s="9">
        <v>150</v>
      </c>
      <c r="J258" s="2">
        <v>200</v>
      </c>
      <c r="K258" s="9">
        <f t="shared" si="26"/>
        <v>30000</v>
      </c>
    </row>
    <row r="259" spans="2:13" x14ac:dyDescent="0.2">
      <c r="B259">
        <v>2</v>
      </c>
      <c r="C259" t="s">
        <v>8</v>
      </c>
      <c r="D259" t="s">
        <v>59</v>
      </c>
      <c r="E259" t="s">
        <v>10</v>
      </c>
      <c r="F259" s="2" t="s">
        <v>15</v>
      </c>
      <c r="G259" s="1" t="str">
        <f t="shared" si="25"/>
        <v>4. Ancillary PermitsProject Re-DesignD</v>
      </c>
      <c r="H259" s="2" t="s">
        <v>25</v>
      </c>
      <c r="I259" s="9">
        <v>125</v>
      </c>
      <c r="J259" s="2">
        <v>0</v>
      </c>
      <c r="K259" s="9">
        <f t="shared" si="26"/>
        <v>0</v>
      </c>
    </row>
    <row r="260" spans="2:13" x14ac:dyDescent="0.2">
      <c r="B260">
        <v>2</v>
      </c>
      <c r="C260" t="s">
        <v>8</v>
      </c>
      <c r="D260" t="s">
        <v>59</v>
      </c>
      <c r="E260" t="s">
        <v>7</v>
      </c>
      <c r="F260" s="2" t="s">
        <v>15</v>
      </c>
      <c r="G260" s="1" t="str">
        <f t="shared" si="25"/>
        <v>4. Ancillary PermitsPublic OutreachD</v>
      </c>
      <c r="H260" s="2" t="s">
        <v>25</v>
      </c>
      <c r="I260" s="9">
        <v>100</v>
      </c>
      <c r="J260" s="2">
        <v>250</v>
      </c>
      <c r="K260" s="9">
        <f t="shared" si="26"/>
        <v>25000</v>
      </c>
    </row>
    <row r="261" spans="2:13" x14ac:dyDescent="0.2">
      <c r="B261">
        <v>2</v>
      </c>
      <c r="C261" t="s">
        <v>8</v>
      </c>
      <c r="D261" t="s">
        <v>59</v>
      </c>
      <c r="E261" t="s">
        <v>6</v>
      </c>
      <c r="F261" s="2" t="s">
        <v>16</v>
      </c>
      <c r="G261" s="1" t="str">
        <f t="shared" si="25"/>
        <v>4. Ancillary PermitsLegalE</v>
      </c>
      <c r="H261" s="2" t="s">
        <v>25</v>
      </c>
      <c r="I261" s="9">
        <v>300</v>
      </c>
      <c r="J261" s="2">
        <v>40</v>
      </c>
      <c r="K261" s="9">
        <f t="shared" si="26"/>
        <v>12000</v>
      </c>
    </row>
    <row r="262" spans="2:13" x14ac:dyDescent="0.2">
      <c r="B262">
        <v>2</v>
      </c>
      <c r="C262" t="s">
        <v>8</v>
      </c>
      <c r="D262" t="s">
        <v>59</v>
      </c>
      <c r="E262" t="s">
        <v>11</v>
      </c>
      <c r="F262" s="2" t="s">
        <v>16</v>
      </c>
      <c r="G262" s="1" t="str">
        <f t="shared" si="25"/>
        <v>4. Ancillary PermitsNon-Soft Cost MitigationE</v>
      </c>
      <c r="H262" s="2"/>
      <c r="I262" s="2">
        <v>150</v>
      </c>
      <c r="J262" s="2">
        <v>120</v>
      </c>
      <c r="K262" s="9">
        <f t="shared" si="26"/>
        <v>18000</v>
      </c>
      <c r="L262" s="2">
        <v>20</v>
      </c>
    </row>
    <row r="263" spans="2:13" x14ac:dyDescent="0.2">
      <c r="B263">
        <v>2</v>
      </c>
      <c r="C263" t="s">
        <v>8</v>
      </c>
      <c r="D263" t="s">
        <v>59</v>
      </c>
      <c r="E263" t="s">
        <v>125</v>
      </c>
      <c r="F263" s="2" t="s">
        <v>16</v>
      </c>
      <c r="G263" s="1" t="str">
        <f t="shared" si="25"/>
        <v>4. Ancillary PermitsO&amp;M Annual Permit FeesE</v>
      </c>
      <c r="H263" s="2" t="s">
        <v>123</v>
      </c>
      <c r="I263" s="9">
        <v>150</v>
      </c>
      <c r="J263" s="2">
        <v>120</v>
      </c>
      <c r="K263" s="9">
        <f t="shared" si="26"/>
        <v>18000</v>
      </c>
    </row>
    <row r="264" spans="2:13" x14ac:dyDescent="0.2">
      <c r="B264">
        <v>2</v>
      </c>
      <c r="C264" t="s">
        <v>8</v>
      </c>
      <c r="D264" t="s">
        <v>59</v>
      </c>
      <c r="E264" t="s">
        <v>124</v>
      </c>
      <c r="F264" s="2" t="s">
        <v>16</v>
      </c>
      <c r="G264" s="1" t="str">
        <f t="shared" si="25"/>
        <v>4. Ancillary PermitsPermitting &amp; Environmental AssessmentE</v>
      </c>
      <c r="H264" s="2" t="s">
        <v>25</v>
      </c>
      <c r="I264" s="9">
        <v>150</v>
      </c>
      <c r="J264" s="2">
        <v>200</v>
      </c>
      <c r="K264" s="9">
        <f t="shared" si="26"/>
        <v>30000</v>
      </c>
    </row>
    <row r="265" spans="2:13" x14ac:dyDescent="0.2">
      <c r="B265">
        <v>2</v>
      </c>
      <c r="C265" t="s">
        <v>8</v>
      </c>
      <c r="D265" t="s">
        <v>59</v>
      </c>
      <c r="E265" t="s">
        <v>10</v>
      </c>
      <c r="F265" s="2" t="s">
        <v>16</v>
      </c>
      <c r="G265" s="1" t="str">
        <f t="shared" si="25"/>
        <v>4. Ancillary PermitsProject Re-DesignE</v>
      </c>
      <c r="H265" s="2" t="s">
        <v>25</v>
      </c>
      <c r="I265" s="9">
        <v>125</v>
      </c>
      <c r="J265" s="2">
        <v>0</v>
      </c>
      <c r="K265" s="9">
        <f t="shared" si="26"/>
        <v>0</v>
      </c>
    </row>
    <row r="266" spans="2:13" x14ac:dyDescent="0.2">
      <c r="B266">
        <v>2</v>
      </c>
      <c r="C266" t="s">
        <v>8</v>
      </c>
      <c r="D266" t="s">
        <v>59</v>
      </c>
      <c r="E266" t="s">
        <v>7</v>
      </c>
      <c r="F266" s="2" t="s">
        <v>16</v>
      </c>
      <c r="G266" s="1" t="str">
        <f t="shared" si="25"/>
        <v>4. Ancillary PermitsPublic OutreachE</v>
      </c>
      <c r="H266" s="2" t="s">
        <v>25</v>
      </c>
      <c r="I266" s="9">
        <v>100</v>
      </c>
      <c r="J266" s="2">
        <v>250</v>
      </c>
      <c r="K266" s="9">
        <f t="shared" si="26"/>
        <v>25000</v>
      </c>
    </row>
    <row r="267" spans="2:13" x14ac:dyDescent="0.2">
      <c r="B267">
        <v>3</v>
      </c>
      <c r="C267" t="s">
        <v>18</v>
      </c>
      <c r="D267" t="s">
        <v>60</v>
      </c>
      <c r="E267" t="s">
        <v>20</v>
      </c>
      <c r="F267" s="2" t="s">
        <v>5</v>
      </c>
      <c r="G267" s="1" t="str">
        <f t="shared" si="25"/>
        <v>1. Distance to nearest transmission lineConstruction (materials/labor)A</v>
      </c>
      <c r="H267" s="2" t="s">
        <v>142</v>
      </c>
      <c r="I267" s="94">
        <v>200000</v>
      </c>
      <c r="J267" s="2">
        <v>5</v>
      </c>
      <c r="K267" s="9">
        <f t="shared" si="26"/>
        <v>1000000</v>
      </c>
      <c r="M267" s="10" t="s">
        <v>51</v>
      </c>
    </row>
    <row r="268" spans="2:13" x14ac:dyDescent="0.2">
      <c r="B268">
        <v>3</v>
      </c>
      <c r="C268" t="s">
        <v>18</v>
      </c>
      <c r="D268" t="s">
        <v>60</v>
      </c>
      <c r="E268" t="s">
        <v>9</v>
      </c>
      <c r="F268" s="2" t="s">
        <v>5</v>
      </c>
      <c r="G268" s="1" t="str">
        <f t="shared" si="25"/>
        <v>1. Distance to nearest transmission lineEnvironmental AssessmentA</v>
      </c>
      <c r="H268" s="5" t="s">
        <v>33</v>
      </c>
      <c r="I268" s="5" t="s">
        <v>33</v>
      </c>
      <c r="J268" s="5" t="s">
        <v>33</v>
      </c>
      <c r="K268" s="9"/>
      <c r="M268" t="s">
        <v>23</v>
      </c>
    </row>
    <row r="269" spans="2:13" x14ac:dyDescent="0.2">
      <c r="B269">
        <v>3</v>
      </c>
      <c r="C269" t="s">
        <v>18</v>
      </c>
      <c r="D269" t="s">
        <v>60</v>
      </c>
      <c r="E269" t="s">
        <v>8</v>
      </c>
      <c r="F269" s="2" t="s">
        <v>5</v>
      </c>
      <c r="G269" s="1" t="str">
        <f t="shared" si="25"/>
        <v>1. Distance to nearest transmission linePermittingA</v>
      </c>
      <c r="H269" s="5" t="s">
        <v>33</v>
      </c>
      <c r="I269" s="5" t="s">
        <v>33</v>
      </c>
      <c r="J269" s="5" t="s">
        <v>33</v>
      </c>
      <c r="K269" s="9"/>
      <c r="M269" t="s">
        <v>22</v>
      </c>
    </row>
    <row r="270" spans="2:13" x14ac:dyDescent="0.2">
      <c r="B270">
        <v>3</v>
      </c>
      <c r="C270" t="s">
        <v>18</v>
      </c>
      <c r="D270" t="s">
        <v>60</v>
      </c>
      <c r="E270" t="s">
        <v>20</v>
      </c>
      <c r="F270" s="2" t="s">
        <v>13</v>
      </c>
      <c r="G270" s="1" t="str">
        <f t="shared" si="25"/>
        <v>1. Distance to nearest transmission lineConstruction (materials/labor)B</v>
      </c>
      <c r="H270" s="2" t="s">
        <v>142</v>
      </c>
      <c r="I270" s="94">
        <v>200000</v>
      </c>
      <c r="J270" s="2">
        <v>10</v>
      </c>
      <c r="K270" s="9">
        <f t="shared" ref="K270:K301" si="27">I270*J270</f>
        <v>2000000</v>
      </c>
      <c r="M270" s="10" t="s">
        <v>51</v>
      </c>
    </row>
    <row r="271" spans="2:13" x14ac:dyDescent="0.2">
      <c r="B271">
        <v>3</v>
      </c>
      <c r="C271" t="s">
        <v>18</v>
      </c>
      <c r="D271" t="s">
        <v>60</v>
      </c>
      <c r="E271" t="s">
        <v>9</v>
      </c>
      <c r="F271" s="2" t="s">
        <v>13</v>
      </c>
      <c r="G271" s="1" t="str">
        <f t="shared" si="25"/>
        <v>1. Distance to nearest transmission lineEnvironmental AssessmentB</v>
      </c>
      <c r="H271" s="5"/>
      <c r="I271" s="2">
        <v>999</v>
      </c>
      <c r="J271" s="2">
        <v>0</v>
      </c>
      <c r="K271" s="9">
        <f t="shared" si="27"/>
        <v>0</v>
      </c>
    </row>
    <row r="272" spans="2:13" x14ac:dyDescent="0.2">
      <c r="B272">
        <v>3</v>
      </c>
      <c r="C272" t="s">
        <v>18</v>
      </c>
      <c r="D272" t="s">
        <v>60</v>
      </c>
      <c r="E272" t="s">
        <v>8</v>
      </c>
      <c r="F272" s="2" t="s">
        <v>13</v>
      </c>
      <c r="G272" s="1" t="str">
        <f t="shared" si="25"/>
        <v>1. Distance to nearest transmission linePermittingB</v>
      </c>
      <c r="H272" s="5"/>
      <c r="I272" s="2">
        <v>999</v>
      </c>
      <c r="J272" s="2">
        <v>0</v>
      </c>
      <c r="K272" s="9">
        <f t="shared" si="27"/>
        <v>0</v>
      </c>
    </row>
    <row r="273" spans="2:13" x14ac:dyDescent="0.2">
      <c r="B273">
        <v>3</v>
      </c>
      <c r="C273" t="s">
        <v>18</v>
      </c>
      <c r="D273" t="s">
        <v>60</v>
      </c>
      <c r="E273" t="s">
        <v>20</v>
      </c>
      <c r="F273" s="2" t="s">
        <v>14</v>
      </c>
      <c r="G273" s="1" t="str">
        <f t="shared" si="25"/>
        <v>1. Distance to nearest transmission lineConstruction (materials/labor)C</v>
      </c>
      <c r="H273" s="2" t="s">
        <v>142</v>
      </c>
      <c r="I273" s="94">
        <v>200000</v>
      </c>
      <c r="J273" s="2">
        <v>20</v>
      </c>
      <c r="K273" s="9">
        <f t="shared" si="27"/>
        <v>4000000</v>
      </c>
      <c r="M273" s="10" t="s">
        <v>51</v>
      </c>
    </row>
    <row r="274" spans="2:13" x14ac:dyDescent="0.2">
      <c r="B274">
        <v>3</v>
      </c>
      <c r="C274" t="s">
        <v>18</v>
      </c>
      <c r="D274" t="s">
        <v>60</v>
      </c>
      <c r="E274" t="s">
        <v>9</v>
      </c>
      <c r="F274" s="2" t="s">
        <v>14</v>
      </c>
      <c r="G274" s="1" t="str">
        <f t="shared" si="25"/>
        <v>1. Distance to nearest transmission lineEnvironmental AssessmentC</v>
      </c>
      <c r="H274" s="5"/>
      <c r="I274" s="2">
        <v>999</v>
      </c>
      <c r="J274" s="2">
        <v>0</v>
      </c>
      <c r="K274" s="9">
        <f t="shared" si="27"/>
        <v>0</v>
      </c>
    </row>
    <row r="275" spans="2:13" x14ac:dyDescent="0.2">
      <c r="B275">
        <v>3</v>
      </c>
      <c r="C275" t="s">
        <v>18</v>
      </c>
      <c r="D275" t="s">
        <v>60</v>
      </c>
      <c r="E275" t="s">
        <v>8</v>
      </c>
      <c r="F275" s="2" t="s">
        <v>14</v>
      </c>
      <c r="G275" s="1" t="str">
        <f t="shared" si="25"/>
        <v>1. Distance to nearest transmission linePermittingC</v>
      </c>
      <c r="H275" s="5"/>
      <c r="I275" s="2">
        <v>999</v>
      </c>
      <c r="J275" s="2">
        <v>0</v>
      </c>
      <c r="K275" s="9">
        <f t="shared" si="27"/>
        <v>0</v>
      </c>
    </row>
    <row r="276" spans="2:13" x14ac:dyDescent="0.2">
      <c r="B276">
        <v>3</v>
      </c>
      <c r="C276" t="s">
        <v>18</v>
      </c>
      <c r="D276" t="s">
        <v>60</v>
      </c>
      <c r="E276" t="s">
        <v>20</v>
      </c>
      <c r="F276" s="2" t="s">
        <v>15</v>
      </c>
      <c r="G276" s="1" t="str">
        <f t="shared" si="25"/>
        <v>1. Distance to nearest transmission lineConstruction (materials/labor)D</v>
      </c>
      <c r="H276" s="2" t="s">
        <v>142</v>
      </c>
      <c r="I276" s="94">
        <v>200000</v>
      </c>
      <c r="J276" s="2">
        <v>30</v>
      </c>
      <c r="K276" s="9">
        <f t="shared" si="27"/>
        <v>6000000</v>
      </c>
      <c r="M276" s="10" t="s">
        <v>51</v>
      </c>
    </row>
    <row r="277" spans="2:13" x14ac:dyDescent="0.2">
      <c r="B277">
        <v>3</v>
      </c>
      <c r="C277" t="s">
        <v>18</v>
      </c>
      <c r="D277" t="s">
        <v>60</v>
      </c>
      <c r="E277" t="s">
        <v>9</v>
      </c>
      <c r="F277" s="2" t="s">
        <v>15</v>
      </c>
      <c r="G277" s="1" t="str">
        <f t="shared" si="25"/>
        <v>1. Distance to nearest transmission lineEnvironmental AssessmentD</v>
      </c>
      <c r="H277" s="5"/>
      <c r="I277" s="2">
        <v>999</v>
      </c>
      <c r="J277" s="2">
        <v>0</v>
      </c>
      <c r="K277" s="9">
        <f t="shared" si="27"/>
        <v>0</v>
      </c>
    </row>
    <row r="278" spans="2:13" x14ac:dyDescent="0.2">
      <c r="B278">
        <v>3</v>
      </c>
      <c r="C278" t="s">
        <v>18</v>
      </c>
      <c r="D278" t="s">
        <v>60</v>
      </c>
      <c r="E278" t="s">
        <v>8</v>
      </c>
      <c r="F278" s="2" t="s">
        <v>15</v>
      </c>
      <c r="G278" s="1" t="str">
        <f t="shared" si="25"/>
        <v>1. Distance to nearest transmission linePermittingD</v>
      </c>
      <c r="H278" s="5"/>
      <c r="I278" s="2">
        <v>999</v>
      </c>
      <c r="J278" s="2">
        <v>0</v>
      </c>
      <c r="K278" s="9">
        <f t="shared" si="27"/>
        <v>0</v>
      </c>
    </row>
    <row r="279" spans="2:13" x14ac:dyDescent="0.2">
      <c r="B279">
        <v>3</v>
      </c>
      <c r="C279" t="s">
        <v>18</v>
      </c>
      <c r="D279" t="s">
        <v>60</v>
      </c>
      <c r="E279" t="s">
        <v>20</v>
      </c>
      <c r="F279" s="2" t="s">
        <v>16</v>
      </c>
      <c r="G279" s="1" t="str">
        <f t="shared" si="25"/>
        <v>1. Distance to nearest transmission lineConstruction (materials/labor)E</v>
      </c>
      <c r="H279" s="2" t="s">
        <v>142</v>
      </c>
      <c r="I279" s="94">
        <v>200000</v>
      </c>
      <c r="J279" s="2">
        <v>50</v>
      </c>
      <c r="K279" s="9">
        <f t="shared" si="27"/>
        <v>10000000</v>
      </c>
      <c r="M279" s="10" t="s">
        <v>51</v>
      </c>
    </row>
    <row r="280" spans="2:13" x14ac:dyDescent="0.2">
      <c r="B280">
        <v>3</v>
      </c>
      <c r="C280" t="s">
        <v>18</v>
      </c>
      <c r="D280" t="s">
        <v>60</v>
      </c>
      <c r="E280" t="s">
        <v>9</v>
      </c>
      <c r="F280" s="2" t="s">
        <v>16</v>
      </c>
      <c r="G280" s="1" t="str">
        <f t="shared" si="25"/>
        <v>1. Distance to nearest transmission lineEnvironmental AssessmentE</v>
      </c>
      <c r="H280" s="5"/>
      <c r="I280" s="2">
        <v>999</v>
      </c>
      <c r="J280" s="2">
        <v>0</v>
      </c>
      <c r="K280" s="9">
        <f t="shared" si="27"/>
        <v>0</v>
      </c>
    </row>
    <row r="281" spans="2:13" x14ac:dyDescent="0.2">
      <c r="B281">
        <v>3</v>
      </c>
      <c r="C281" t="s">
        <v>18</v>
      </c>
      <c r="D281" t="s">
        <v>60</v>
      </c>
      <c r="E281" t="s">
        <v>8</v>
      </c>
      <c r="F281" s="2" t="s">
        <v>16</v>
      </c>
      <c r="G281" s="1" t="str">
        <f t="shared" si="25"/>
        <v>1. Distance to nearest transmission linePermittingE</v>
      </c>
      <c r="H281" s="5"/>
      <c r="I281" s="2">
        <v>999</v>
      </c>
      <c r="J281" s="2">
        <v>0</v>
      </c>
      <c r="K281" s="9">
        <f t="shared" si="27"/>
        <v>0</v>
      </c>
    </row>
    <row r="282" spans="2:13" x14ac:dyDescent="0.2">
      <c r="B282">
        <v>3</v>
      </c>
      <c r="C282" t="s">
        <v>18</v>
      </c>
      <c r="D282" t="s">
        <v>132</v>
      </c>
      <c r="E282" t="s">
        <v>27</v>
      </c>
      <c r="F282" s="2" t="s">
        <v>5</v>
      </c>
      <c r="G282" s="1" t="str">
        <f t="shared" ref="G282:G301" si="28">D282&amp;E282&amp;F282</f>
        <v>2. Substation/TransformerDeveloper costs (time, negotiation, engineering)A</v>
      </c>
      <c r="H282" s="2" t="s">
        <v>25</v>
      </c>
      <c r="I282" s="2"/>
      <c r="J282" s="2"/>
      <c r="K282" s="9">
        <f t="shared" si="27"/>
        <v>0</v>
      </c>
      <c r="M282" t="s">
        <v>34</v>
      </c>
    </row>
    <row r="283" spans="2:13" x14ac:dyDescent="0.2">
      <c r="B283">
        <v>3</v>
      </c>
      <c r="C283" t="s">
        <v>18</v>
      </c>
      <c r="D283" t="s">
        <v>132</v>
      </c>
      <c r="E283" t="s">
        <v>26</v>
      </c>
      <c r="F283" s="2" t="s">
        <v>5</v>
      </c>
      <c r="G283" s="1" t="str">
        <f t="shared" si="28"/>
        <v>2. Substation/TransformerUtility Upgrade/Connection FeeA</v>
      </c>
      <c r="H283" s="2" t="s">
        <v>32</v>
      </c>
      <c r="I283" s="155">
        <v>100000</v>
      </c>
      <c r="J283" s="2">
        <v>20</v>
      </c>
      <c r="K283" s="9">
        <f t="shared" si="27"/>
        <v>2000000</v>
      </c>
      <c r="M283" t="s">
        <v>34</v>
      </c>
    </row>
    <row r="284" spans="2:13" x14ac:dyDescent="0.2">
      <c r="B284">
        <v>3</v>
      </c>
      <c r="C284" t="s">
        <v>18</v>
      </c>
      <c r="D284" t="s">
        <v>132</v>
      </c>
      <c r="E284" t="s">
        <v>27</v>
      </c>
      <c r="F284" s="2" t="s">
        <v>13</v>
      </c>
      <c r="G284" s="1" t="str">
        <f t="shared" si="28"/>
        <v>2. Substation/TransformerDeveloper costs (time, negotiation, engineering)B</v>
      </c>
      <c r="H284" s="2" t="s">
        <v>25</v>
      </c>
      <c r="I284" s="2">
        <v>0</v>
      </c>
      <c r="J284" s="2">
        <v>0</v>
      </c>
      <c r="K284" s="9">
        <f t="shared" si="27"/>
        <v>0</v>
      </c>
      <c r="M284" t="s">
        <v>34</v>
      </c>
    </row>
    <row r="285" spans="2:13" x14ac:dyDescent="0.2">
      <c r="B285">
        <v>3</v>
      </c>
      <c r="C285" t="s">
        <v>18</v>
      </c>
      <c r="D285" t="s">
        <v>132</v>
      </c>
      <c r="E285" t="s">
        <v>26</v>
      </c>
      <c r="F285" s="2" t="s">
        <v>13</v>
      </c>
      <c r="G285" s="1" t="str">
        <f t="shared" si="28"/>
        <v>2. Substation/TransformerUtility Upgrade/Connection FeeB</v>
      </c>
      <c r="H285" s="2" t="s">
        <v>32</v>
      </c>
      <c r="I285" s="155">
        <v>150000</v>
      </c>
      <c r="J285" s="2">
        <v>20</v>
      </c>
      <c r="K285" s="9">
        <f t="shared" si="27"/>
        <v>3000000</v>
      </c>
      <c r="M285" t="s">
        <v>34</v>
      </c>
    </row>
    <row r="286" spans="2:13" x14ac:dyDescent="0.2">
      <c r="B286">
        <v>3</v>
      </c>
      <c r="C286" t="s">
        <v>18</v>
      </c>
      <c r="D286" t="s">
        <v>132</v>
      </c>
      <c r="E286" t="s">
        <v>27</v>
      </c>
      <c r="F286" s="2" t="s">
        <v>14</v>
      </c>
      <c r="G286" s="1" t="str">
        <f t="shared" si="28"/>
        <v>2. Substation/TransformerDeveloper costs (time, negotiation, engineering)C</v>
      </c>
      <c r="H286" s="2" t="s">
        <v>25</v>
      </c>
      <c r="I286" s="2">
        <v>0</v>
      </c>
      <c r="J286" s="2">
        <v>0</v>
      </c>
      <c r="K286" s="9">
        <f t="shared" si="27"/>
        <v>0</v>
      </c>
      <c r="M286" t="s">
        <v>34</v>
      </c>
    </row>
    <row r="287" spans="2:13" x14ac:dyDescent="0.2">
      <c r="B287">
        <v>3</v>
      </c>
      <c r="C287" t="s">
        <v>18</v>
      </c>
      <c r="D287" t="s">
        <v>132</v>
      </c>
      <c r="E287" t="s">
        <v>26</v>
      </c>
      <c r="F287" s="2" t="s">
        <v>14</v>
      </c>
      <c r="G287" s="1" t="str">
        <f t="shared" si="28"/>
        <v>2. Substation/TransformerUtility Upgrade/Connection FeeC</v>
      </c>
      <c r="H287" s="2" t="s">
        <v>32</v>
      </c>
      <c r="I287" s="155">
        <v>200000</v>
      </c>
      <c r="J287" s="2">
        <v>20</v>
      </c>
      <c r="K287" s="9">
        <f t="shared" si="27"/>
        <v>4000000</v>
      </c>
      <c r="M287" t="s">
        <v>34</v>
      </c>
    </row>
    <row r="288" spans="2:13" x14ac:dyDescent="0.2">
      <c r="B288">
        <v>3</v>
      </c>
      <c r="C288" t="s">
        <v>18</v>
      </c>
      <c r="D288" t="s">
        <v>132</v>
      </c>
      <c r="E288" t="s">
        <v>27</v>
      </c>
      <c r="F288" s="2" t="s">
        <v>15</v>
      </c>
      <c r="G288" s="1" t="str">
        <f t="shared" si="28"/>
        <v>2. Substation/TransformerDeveloper costs (time, negotiation, engineering)D</v>
      </c>
      <c r="H288" s="2" t="s">
        <v>25</v>
      </c>
      <c r="I288" s="2">
        <v>0</v>
      </c>
      <c r="J288" s="2">
        <v>0</v>
      </c>
      <c r="K288" s="9">
        <f t="shared" si="27"/>
        <v>0</v>
      </c>
      <c r="M288" t="s">
        <v>34</v>
      </c>
    </row>
    <row r="289" spans="2:13" x14ac:dyDescent="0.2">
      <c r="B289">
        <v>3</v>
      </c>
      <c r="C289" t="s">
        <v>18</v>
      </c>
      <c r="D289" t="s">
        <v>132</v>
      </c>
      <c r="E289" t="s">
        <v>26</v>
      </c>
      <c r="F289" s="2" t="s">
        <v>15</v>
      </c>
      <c r="G289" s="1" t="str">
        <f t="shared" si="28"/>
        <v>2. Substation/TransformerUtility Upgrade/Connection FeeD</v>
      </c>
      <c r="H289" s="2" t="s">
        <v>32</v>
      </c>
      <c r="I289" s="155">
        <v>250000</v>
      </c>
      <c r="J289" s="2">
        <v>20</v>
      </c>
      <c r="K289" s="9">
        <f t="shared" si="27"/>
        <v>5000000</v>
      </c>
      <c r="M289" t="s">
        <v>34</v>
      </c>
    </row>
    <row r="290" spans="2:13" x14ac:dyDescent="0.2">
      <c r="B290">
        <v>3</v>
      </c>
      <c r="C290" t="s">
        <v>18</v>
      </c>
      <c r="D290" t="s">
        <v>132</v>
      </c>
      <c r="E290" t="s">
        <v>27</v>
      </c>
      <c r="F290" s="2" t="s">
        <v>16</v>
      </c>
      <c r="G290" s="1" t="str">
        <f t="shared" si="28"/>
        <v>2. Substation/TransformerDeveloper costs (time, negotiation, engineering)E</v>
      </c>
      <c r="H290" s="2" t="s">
        <v>25</v>
      </c>
      <c r="I290" s="2">
        <v>0</v>
      </c>
      <c r="J290" s="2">
        <v>0</v>
      </c>
      <c r="K290" s="9">
        <f t="shared" si="27"/>
        <v>0</v>
      </c>
      <c r="M290" t="s">
        <v>34</v>
      </c>
    </row>
    <row r="291" spans="2:13" x14ac:dyDescent="0.2">
      <c r="B291">
        <v>3</v>
      </c>
      <c r="C291" t="s">
        <v>18</v>
      </c>
      <c r="D291" t="s">
        <v>132</v>
      </c>
      <c r="E291" t="s">
        <v>26</v>
      </c>
      <c r="F291" s="2" t="s">
        <v>16</v>
      </c>
      <c r="G291" s="1" t="str">
        <f t="shared" si="28"/>
        <v>2. Substation/TransformerUtility Upgrade/Connection FeeE</v>
      </c>
      <c r="H291" s="2" t="s">
        <v>32</v>
      </c>
      <c r="I291" s="155">
        <v>500000</v>
      </c>
      <c r="J291" s="2">
        <v>20</v>
      </c>
      <c r="K291" s="9">
        <f t="shared" si="27"/>
        <v>10000000</v>
      </c>
      <c r="M291" t="s">
        <v>34</v>
      </c>
    </row>
    <row r="292" spans="2:13" x14ac:dyDescent="0.2">
      <c r="B292">
        <v>3</v>
      </c>
      <c r="C292" t="s">
        <v>18</v>
      </c>
      <c r="D292" t="s">
        <v>61</v>
      </c>
      <c r="E292" t="s">
        <v>27</v>
      </c>
      <c r="F292" s="2" t="s">
        <v>5</v>
      </c>
      <c r="G292" s="1" t="str">
        <f t="shared" si="28"/>
        <v>3. Available Line CapacityDeveloper costs (time, negotiation, engineering)A</v>
      </c>
      <c r="H292" s="2" t="s">
        <v>25</v>
      </c>
      <c r="I292" s="2">
        <v>0</v>
      </c>
      <c r="J292" s="2">
        <v>0</v>
      </c>
      <c r="K292" s="9">
        <f t="shared" si="27"/>
        <v>0</v>
      </c>
      <c r="M292" t="s">
        <v>34</v>
      </c>
    </row>
    <row r="293" spans="2:13" x14ac:dyDescent="0.2">
      <c r="B293">
        <v>3</v>
      </c>
      <c r="C293" t="s">
        <v>18</v>
      </c>
      <c r="D293" t="s">
        <v>61</v>
      </c>
      <c r="E293" t="s">
        <v>26</v>
      </c>
      <c r="F293" s="2" t="s">
        <v>5</v>
      </c>
      <c r="G293" s="1" t="str">
        <f t="shared" si="28"/>
        <v>3. Available Line CapacityUtility Upgrade/Connection FeeA</v>
      </c>
      <c r="H293" s="2" t="s">
        <v>30</v>
      </c>
      <c r="I293" s="2">
        <v>0</v>
      </c>
      <c r="J293" s="2">
        <v>0</v>
      </c>
      <c r="K293" s="9">
        <f t="shared" si="27"/>
        <v>0</v>
      </c>
      <c r="M293" t="s">
        <v>34</v>
      </c>
    </row>
    <row r="294" spans="2:13" x14ac:dyDescent="0.2">
      <c r="B294">
        <v>3</v>
      </c>
      <c r="C294" t="s">
        <v>18</v>
      </c>
      <c r="D294" t="s">
        <v>61</v>
      </c>
      <c r="E294" t="s">
        <v>27</v>
      </c>
      <c r="F294" s="2" t="s">
        <v>13</v>
      </c>
      <c r="G294" s="1" t="str">
        <f t="shared" si="28"/>
        <v>3. Available Line CapacityDeveloper costs (time, negotiation, engineering)B</v>
      </c>
      <c r="H294" s="2" t="s">
        <v>25</v>
      </c>
      <c r="I294" s="2">
        <v>0</v>
      </c>
      <c r="J294" s="2">
        <v>0</v>
      </c>
      <c r="K294" s="9">
        <f t="shared" si="27"/>
        <v>0</v>
      </c>
      <c r="M294" t="s">
        <v>34</v>
      </c>
    </row>
    <row r="295" spans="2:13" x14ac:dyDescent="0.2">
      <c r="B295">
        <v>3</v>
      </c>
      <c r="C295" t="s">
        <v>18</v>
      </c>
      <c r="D295" t="s">
        <v>61</v>
      </c>
      <c r="E295" t="s">
        <v>26</v>
      </c>
      <c r="F295" s="2" t="s">
        <v>13</v>
      </c>
      <c r="G295" s="1" t="str">
        <f t="shared" si="28"/>
        <v>3. Available Line CapacityUtility Upgrade/Connection FeeB</v>
      </c>
      <c r="H295" s="2" t="s">
        <v>30</v>
      </c>
      <c r="I295" s="2">
        <v>0</v>
      </c>
      <c r="J295" s="2">
        <v>0</v>
      </c>
      <c r="K295" s="9">
        <f t="shared" si="27"/>
        <v>0</v>
      </c>
      <c r="M295" t="s">
        <v>34</v>
      </c>
    </row>
    <row r="296" spans="2:13" x14ac:dyDescent="0.2">
      <c r="B296">
        <v>3</v>
      </c>
      <c r="C296" t="s">
        <v>18</v>
      </c>
      <c r="D296" t="s">
        <v>61</v>
      </c>
      <c r="E296" t="s">
        <v>27</v>
      </c>
      <c r="F296" s="2" t="s">
        <v>14</v>
      </c>
      <c r="G296" s="1" t="str">
        <f t="shared" si="28"/>
        <v>3. Available Line CapacityDeveloper costs (time, negotiation, engineering)C</v>
      </c>
      <c r="H296" s="2" t="s">
        <v>25</v>
      </c>
      <c r="I296" s="2">
        <v>0</v>
      </c>
      <c r="J296" s="2">
        <v>0</v>
      </c>
      <c r="K296" s="9">
        <f t="shared" si="27"/>
        <v>0</v>
      </c>
      <c r="M296" t="s">
        <v>34</v>
      </c>
    </row>
    <row r="297" spans="2:13" x14ac:dyDescent="0.2">
      <c r="B297">
        <v>3</v>
      </c>
      <c r="C297" t="s">
        <v>18</v>
      </c>
      <c r="D297" t="s">
        <v>61</v>
      </c>
      <c r="E297" t="s">
        <v>26</v>
      </c>
      <c r="F297" s="2" t="s">
        <v>14</v>
      </c>
      <c r="G297" s="1" t="str">
        <f t="shared" si="28"/>
        <v>3. Available Line CapacityUtility Upgrade/Connection FeeC</v>
      </c>
      <c r="H297" s="2" t="s">
        <v>30</v>
      </c>
      <c r="I297" s="2">
        <v>0</v>
      </c>
      <c r="J297" s="2">
        <v>0</v>
      </c>
      <c r="K297" s="9">
        <f t="shared" si="27"/>
        <v>0</v>
      </c>
      <c r="M297" t="s">
        <v>34</v>
      </c>
    </row>
    <row r="298" spans="2:13" x14ac:dyDescent="0.2">
      <c r="B298">
        <v>3</v>
      </c>
      <c r="C298" t="s">
        <v>18</v>
      </c>
      <c r="D298" t="s">
        <v>61</v>
      </c>
      <c r="E298" t="s">
        <v>27</v>
      </c>
      <c r="F298" s="2" t="s">
        <v>15</v>
      </c>
      <c r="G298" s="1" t="str">
        <f t="shared" si="28"/>
        <v>3. Available Line CapacityDeveloper costs (time, negotiation, engineering)D</v>
      </c>
      <c r="H298" s="2" t="s">
        <v>25</v>
      </c>
      <c r="I298" s="2">
        <v>0</v>
      </c>
      <c r="J298" s="2">
        <v>0</v>
      </c>
      <c r="K298" s="9">
        <f t="shared" si="27"/>
        <v>0</v>
      </c>
      <c r="M298" t="s">
        <v>34</v>
      </c>
    </row>
    <row r="299" spans="2:13" x14ac:dyDescent="0.2">
      <c r="B299">
        <v>3</v>
      </c>
      <c r="C299" t="s">
        <v>18</v>
      </c>
      <c r="D299" t="s">
        <v>61</v>
      </c>
      <c r="E299" t="s">
        <v>26</v>
      </c>
      <c r="F299" s="2" t="s">
        <v>15</v>
      </c>
      <c r="G299" s="1" t="str">
        <f t="shared" si="28"/>
        <v>3. Available Line CapacityUtility Upgrade/Connection FeeD</v>
      </c>
      <c r="H299" s="2" t="s">
        <v>30</v>
      </c>
      <c r="I299" s="2">
        <v>0</v>
      </c>
      <c r="J299" s="2">
        <v>0</v>
      </c>
      <c r="K299" s="9">
        <f t="shared" si="27"/>
        <v>0</v>
      </c>
      <c r="M299" t="s">
        <v>34</v>
      </c>
    </row>
    <row r="300" spans="2:13" x14ac:dyDescent="0.2">
      <c r="B300">
        <v>3</v>
      </c>
      <c r="C300" t="s">
        <v>18</v>
      </c>
      <c r="D300" t="s">
        <v>61</v>
      </c>
      <c r="E300" t="s">
        <v>27</v>
      </c>
      <c r="F300" s="2" t="s">
        <v>16</v>
      </c>
      <c r="G300" s="1" t="str">
        <f t="shared" si="28"/>
        <v>3. Available Line CapacityDeveloper costs (time, negotiation, engineering)E</v>
      </c>
      <c r="H300" s="2" t="s">
        <v>25</v>
      </c>
      <c r="I300" s="2">
        <v>0</v>
      </c>
      <c r="J300" s="2">
        <v>0</v>
      </c>
      <c r="K300" s="9">
        <f t="shared" si="27"/>
        <v>0</v>
      </c>
      <c r="M300" t="s">
        <v>34</v>
      </c>
    </row>
    <row r="301" spans="2:13" x14ac:dyDescent="0.2">
      <c r="B301">
        <v>3</v>
      </c>
      <c r="C301" t="s">
        <v>18</v>
      </c>
      <c r="D301" t="s">
        <v>61</v>
      </c>
      <c r="E301" t="s">
        <v>26</v>
      </c>
      <c r="F301" s="2" t="s">
        <v>16</v>
      </c>
      <c r="G301" s="1" t="str">
        <f t="shared" si="28"/>
        <v>3. Available Line CapacityUtility Upgrade/Connection FeeE</v>
      </c>
      <c r="H301" s="2" t="s">
        <v>30</v>
      </c>
      <c r="I301" s="2">
        <v>0</v>
      </c>
      <c r="J301" s="2">
        <v>0</v>
      </c>
      <c r="K301" s="9">
        <f t="shared" si="27"/>
        <v>0</v>
      </c>
      <c r="M301" t="s">
        <v>34</v>
      </c>
    </row>
  </sheetData>
  <autoFilter ref="C1:M302" xr:uid="{00000000-0009-0000-0000-000001000000}">
    <sortState xmlns:xlrd2="http://schemas.microsoft.com/office/spreadsheetml/2017/richdata2" ref="C122:M171">
      <sortCondition ref="E1:E342"/>
    </sortState>
  </autoFilter>
  <sortState xmlns:xlrd2="http://schemas.microsoft.com/office/spreadsheetml/2017/richdata2" ref="B27:M51">
    <sortCondition ref="E27:E5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93"/>
  <sheetViews>
    <sheetView workbookViewId="0">
      <pane ySplit="3" topLeftCell="A22" activePane="bottomLeft" state="frozen"/>
      <selection activeCell="B1" sqref="B1"/>
      <selection pane="bottomLeft" activeCell="B2" sqref="B2"/>
    </sheetView>
  </sheetViews>
  <sheetFormatPr baseColWidth="10" defaultColWidth="11" defaultRowHeight="16" x14ac:dyDescent="0.2"/>
  <cols>
    <col min="1" max="1" width="11" style="118"/>
    <col min="2" max="2" width="13" style="118" customWidth="1"/>
    <col min="3" max="3" width="37.33203125" style="118" customWidth="1"/>
    <col min="4" max="4" width="11" style="118"/>
    <col min="5" max="5" width="18.5" style="118" hidden="1" customWidth="1"/>
    <col min="6" max="6" width="0" style="118" hidden="1" customWidth="1"/>
    <col min="7" max="7" width="64.33203125" style="119" customWidth="1"/>
    <col min="8" max="8" width="15.1640625" style="148" customWidth="1"/>
    <col min="9" max="16384" width="11" style="118"/>
  </cols>
  <sheetData>
    <row r="1" spans="2:9" x14ac:dyDescent="0.2">
      <c r="B1" s="118" t="s">
        <v>189</v>
      </c>
    </row>
    <row r="3" spans="2:9" ht="17" x14ac:dyDescent="0.2">
      <c r="B3" s="146" t="s">
        <v>0</v>
      </c>
      <c r="C3" s="146" t="s">
        <v>147</v>
      </c>
      <c r="D3" s="146" t="s">
        <v>3</v>
      </c>
      <c r="E3" s="146" t="s">
        <v>78</v>
      </c>
      <c r="F3" s="146"/>
      <c r="G3" s="147" t="s">
        <v>148</v>
      </c>
      <c r="H3" s="149" t="s">
        <v>149</v>
      </c>
    </row>
    <row r="4" spans="2:9" ht="34" x14ac:dyDescent="0.2">
      <c r="B4" s="139" t="s">
        <v>4</v>
      </c>
      <c r="C4" s="139" t="s">
        <v>54</v>
      </c>
      <c r="D4" s="120" t="s">
        <v>5</v>
      </c>
      <c r="E4" s="121" t="str">
        <f>C4&amp;D4</f>
        <v>1. Cultural/Tribal ResourcesA</v>
      </c>
      <c r="F4" s="122">
        <v>2</v>
      </c>
      <c r="G4" s="123" t="s">
        <v>134</v>
      </c>
      <c r="H4" s="123"/>
    </row>
    <row r="5" spans="2:9" ht="68" x14ac:dyDescent="0.2">
      <c r="B5" s="139" t="s">
        <v>4</v>
      </c>
      <c r="C5" s="139" t="s">
        <v>54</v>
      </c>
      <c r="D5" s="120" t="s">
        <v>13</v>
      </c>
      <c r="E5" s="121" t="str">
        <f t="shared" ref="E5:E68" si="0">C5&amp;D5</f>
        <v>1. Cultural/Tribal ResourcesB</v>
      </c>
      <c r="F5" s="122">
        <v>4</v>
      </c>
      <c r="G5" s="124" t="s">
        <v>133</v>
      </c>
      <c r="H5" s="124"/>
    </row>
    <row r="6" spans="2:9" ht="68" x14ac:dyDescent="0.2">
      <c r="B6" s="139" t="s">
        <v>4</v>
      </c>
      <c r="C6" s="140" t="s">
        <v>54</v>
      </c>
      <c r="D6" s="120" t="s">
        <v>14</v>
      </c>
      <c r="E6" s="121" t="str">
        <f t="shared" si="0"/>
        <v>1. Cultural/Tribal ResourcesC</v>
      </c>
      <c r="F6" s="122">
        <v>6</v>
      </c>
      <c r="G6" s="124" t="s">
        <v>140</v>
      </c>
      <c r="H6" s="124" t="s">
        <v>151</v>
      </c>
    </row>
    <row r="7" spans="2:9" ht="51" x14ac:dyDescent="0.2">
      <c r="B7" s="139" t="s">
        <v>4</v>
      </c>
      <c r="C7" s="140" t="s">
        <v>54</v>
      </c>
      <c r="D7" s="120" t="s">
        <v>15</v>
      </c>
      <c r="E7" s="121" t="str">
        <f t="shared" si="0"/>
        <v>1. Cultural/Tribal ResourcesD</v>
      </c>
      <c r="F7" s="122">
        <v>8</v>
      </c>
      <c r="G7" s="124" t="s">
        <v>141</v>
      </c>
      <c r="H7" s="124" t="s">
        <v>150</v>
      </c>
    </row>
    <row r="8" spans="2:9" ht="51" x14ac:dyDescent="0.2">
      <c r="B8" s="139" t="s">
        <v>4</v>
      </c>
      <c r="C8" s="140" t="s">
        <v>54</v>
      </c>
      <c r="D8" s="120" t="s">
        <v>16</v>
      </c>
      <c r="E8" s="121" t="str">
        <f t="shared" si="0"/>
        <v>1. Cultural/Tribal ResourcesE</v>
      </c>
      <c r="F8" s="122">
        <v>10</v>
      </c>
      <c r="G8" s="124" t="s">
        <v>163</v>
      </c>
      <c r="H8" s="124" t="s">
        <v>162</v>
      </c>
    </row>
    <row r="9" spans="2:9" ht="17" x14ac:dyDescent="0.2">
      <c r="B9" s="139" t="s">
        <v>4</v>
      </c>
      <c r="C9" s="141" t="s">
        <v>55</v>
      </c>
      <c r="D9" s="120" t="s">
        <v>5</v>
      </c>
      <c r="E9" s="121" t="str">
        <f t="shared" si="0"/>
        <v>2. Environmentally Sensitive AreasA</v>
      </c>
      <c r="F9" s="122">
        <v>2</v>
      </c>
      <c r="G9" s="125" t="s">
        <v>135</v>
      </c>
      <c r="H9" s="125"/>
      <c r="I9" s="126"/>
    </row>
    <row r="10" spans="2:9" ht="34" x14ac:dyDescent="0.2">
      <c r="B10" s="139" t="s">
        <v>4</v>
      </c>
      <c r="C10" s="141" t="s">
        <v>55</v>
      </c>
      <c r="D10" s="120" t="s">
        <v>13</v>
      </c>
      <c r="E10" s="121" t="str">
        <f t="shared" si="0"/>
        <v>2. Environmentally Sensitive AreasB</v>
      </c>
      <c r="F10" s="122">
        <v>4</v>
      </c>
      <c r="G10" s="127" t="s">
        <v>136</v>
      </c>
      <c r="H10" s="127"/>
      <c r="I10" s="128"/>
    </row>
    <row r="11" spans="2:9" ht="34" x14ac:dyDescent="0.2">
      <c r="B11" s="139" t="s">
        <v>4</v>
      </c>
      <c r="C11" s="141" t="s">
        <v>55</v>
      </c>
      <c r="D11" s="120" t="s">
        <v>14</v>
      </c>
      <c r="E11" s="121" t="str">
        <f t="shared" si="0"/>
        <v>2. Environmentally Sensitive AreasC</v>
      </c>
      <c r="F11" s="122">
        <v>6</v>
      </c>
      <c r="G11" s="127" t="s">
        <v>137</v>
      </c>
      <c r="H11" s="127" t="s">
        <v>151</v>
      </c>
      <c r="I11" s="128"/>
    </row>
    <row r="12" spans="2:9" ht="51" x14ac:dyDescent="0.2">
      <c r="B12" s="139" t="s">
        <v>4</v>
      </c>
      <c r="C12" s="141" t="s">
        <v>55</v>
      </c>
      <c r="D12" s="120" t="s">
        <v>15</v>
      </c>
      <c r="E12" s="121" t="str">
        <f t="shared" si="0"/>
        <v>2. Environmentally Sensitive AreasD</v>
      </c>
      <c r="F12" s="122">
        <v>8</v>
      </c>
      <c r="G12" s="127" t="s">
        <v>161</v>
      </c>
      <c r="H12" s="127" t="s">
        <v>150</v>
      </c>
      <c r="I12" s="128"/>
    </row>
    <row r="13" spans="2:9" ht="51" x14ac:dyDescent="0.2">
      <c r="B13" s="139" t="s">
        <v>4</v>
      </c>
      <c r="C13" s="141" t="s">
        <v>55</v>
      </c>
      <c r="D13" s="120" t="s">
        <v>16</v>
      </c>
      <c r="E13" s="121" t="str">
        <f t="shared" si="0"/>
        <v>2. Environmentally Sensitive AreasE</v>
      </c>
      <c r="F13" s="122">
        <v>10</v>
      </c>
      <c r="G13" s="127" t="s">
        <v>160</v>
      </c>
      <c r="H13" s="127" t="s">
        <v>162</v>
      </c>
      <c r="I13" s="128"/>
    </row>
    <row r="14" spans="2:9" ht="17" x14ac:dyDescent="0.2">
      <c r="B14" s="139" t="s">
        <v>4</v>
      </c>
      <c r="C14" s="141" t="s">
        <v>56</v>
      </c>
      <c r="D14" s="142" t="s">
        <v>5</v>
      </c>
      <c r="E14" s="121" t="str">
        <f t="shared" si="0"/>
        <v>3. Biological ResourcesA</v>
      </c>
      <c r="F14" s="143">
        <v>2</v>
      </c>
      <c r="G14" s="129" t="s">
        <v>139</v>
      </c>
      <c r="H14" s="129"/>
    </row>
    <row r="15" spans="2:9" ht="34" x14ac:dyDescent="0.2">
      <c r="B15" s="139" t="s">
        <v>4</v>
      </c>
      <c r="C15" s="141" t="s">
        <v>56</v>
      </c>
      <c r="D15" s="142" t="s">
        <v>13</v>
      </c>
      <c r="E15" s="121" t="str">
        <f t="shared" si="0"/>
        <v>3. Biological ResourcesB</v>
      </c>
      <c r="F15" s="143">
        <v>4</v>
      </c>
      <c r="G15" s="129" t="s">
        <v>138</v>
      </c>
      <c r="H15" s="129"/>
    </row>
    <row r="16" spans="2:9" ht="68" x14ac:dyDescent="0.2">
      <c r="B16" s="139" t="s">
        <v>4</v>
      </c>
      <c r="C16" s="141" t="s">
        <v>56</v>
      </c>
      <c r="D16" s="142" t="s">
        <v>14</v>
      </c>
      <c r="E16" s="121" t="str">
        <f t="shared" si="0"/>
        <v>3. Biological ResourcesC</v>
      </c>
      <c r="F16" s="143">
        <v>6</v>
      </c>
      <c r="G16" s="129" t="s">
        <v>182</v>
      </c>
      <c r="H16" s="129" t="s">
        <v>151</v>
      </c>
    </row>
    <row r="17" spans="2:8" ht="51" x14ac:dyDescent="0.2">
      <c r="B17" s="139" t="s">
        <v>4</v>
      </c>
      <c r="C17" s="141" t="s">
        <v>56</v>
      </c>
      <c r="D17" s="142" t="s">
        <v>15</v>
      </c>
      <c r="E17" s="121" t="str">
        <f t="shared" si="0"/>
        <v>3. Biological ResourcesD</v>
      </c>
      <c r="F17" s="143">
        <v>8</v>
      </c>
      <c r="G17" s="129" t="s">
        <v>188</v>
      </c>
      <c r="H17" s="129" t="s">
        <v>150</v>
      </c>
    </row>
    <row r="18" spans="2:8" ht="17" x14ac:dyDescent="0.2">
      <c r="B18" s="139" t="s">
        <v>4</v>
      </c>
      <c r="C18" s="141" t="s">
        <v>56</v>
      </c>
      <c r="D18" s="142" t="s">
        <v>16</v>
      </c>
      <c r="E18" s="121" t="str">
        <f t="shared" si="0"/>
        <v>3. Biological ResourcesE</v>
      </c>
      <c r="F18" s="143">
        <v>10</v>
      </c>
      <c r="G18" s="129" t="s">
        <v>183</v>
      </c>
      <c r="H18" s="129" t="s">
        <v>162</v>
      </c>
    </row>
    <row r="19" spans="2:8" ht="17" x14ac:dyDescent="0.2">
      <c r="B19" s="139" t="s">
        <v>4</v>
      </c>
      <c r="C19" s="141" t="s">
        <v>57</v>
      </c>
      <c r="D19" s="120" t="s">
        <v>5</v>
      </c>
      <c r="E19" s="121" t="str">
        <f t="shared" si="0"/>
        <v>4. Land OwnershipA</v>
      </c>
      <c r="F19" s="122">
        <v>2</v>
      </c>
      <c r="G19" s="125" t="s">
        <v>65</v>
      </c>
      <c r="H19" s="125"/>
    </row>
    <row r="20" spans="2:8" ht="17" x14ac:dyDescent="0.2">
      <c r="B20" s="139" t="s">
        <v>4</v>
      </c>
      <c r="C20" s="141" t="s">
        <v>57</v>
      </c>
      <c r="D20" s="120" t="s">
        <v>13</v>
      </c>
      <c r="E20" s="121" t="str">
        <f t="shared" si="0"/>
        <v>4. Land OwnershipB</v>
      </c>
      <c r="F20" s="122">
        <v>4</v>
      </c>
      <c r="G20" s="127" t="s">
        <v>66</v>
      </c>
      <c r="H20" s="127"/>
    </row>
    <row r="21" spans="2:8" ht="17" x14ac:dyDescent="0.2">
      <c r="B21" s="139" t="s">
        <v>4</v>
      </c>
      <c r="C21" s="141" t="s">
        <v>57</v>
      </c>
      <c r="D21" s="120" t="s">
        <v>14</v>
      </c>
      <c r="E21" s="121" t="str">
        <f t="shared" si="0"/>
        <v>4. Land OwnershipC</v>
      </c>
      <c r="F21" s="122">
        <v>6</v>
      </c>
      <c r="G21" s="127" t="s">
        <v>67</v>
      </c>
      <c r="H21" s="127"/>
    </row>
    <row r="22" spans="2:8" ht="17" x14ac:dyDescent="0.2">
      <c r="B22" s="139" t="s">
        <v>4</v>
      </c>
      <c r="C22" s="141" t="s">
        <v>57</v>
      </c>
      <c r="D22" s="120" t="s">
        <v>15</v>
      </c>
      <c r="E22" s="121" t="str">
        <f t="shared" si="0"/>
        <v>4. Land OwnershipD</v>
      </c>
      <c r="F22" s="122">
        <v>8</v>
      </c>
      <c r="G22" s="127" t="s">
        <v>68</v>
      </c>
      <c r="H22" s="127" t="s">
        <v>151</v>
      </c>
    </row>
    <row r="23" spans="2:8" ht="34" x14ac:dyDescent="0.2">
      <c r="B23" s="139" t="s">
        <v>4</v>
      </c>
      <c r="C23" s="141" t="s">
        <v>57</v>
      </c>
      <c r="D23" s="120" t="s">
        <v>16</v>
      </c>
      <c r="E23" s="121" t="str">
        <f t="shared" si="0"/>
        <v>4. Land OwnershipE</v>
      </c>
      <c r="F23" s="122">
        <v>10</v>
      </c>
      <c r="G23" s="127" t="s">
        <v>146</v>
      </c>
      <c r="H23" s="127" t="s">
        <v>151</v>
      </c>
    </row>
    <row r="24" spans="2:8" ht="17" x14ac:dyDescent="0.2">
      <c r="B24" s="139" t="s">
        <v>4</v>
      </c>
      <c r="C24" s="141" t="s">
        <v>127</v>
      </c>
      <c r="D24" s="120" t="s">
        <v>5</v>
      </c>
      <c r="E24" s="121" t="str">
        <f t="shared" si="0"/>
        <v>5a. Federal Lease QueueA</v>
      </c>
      <c r="F24" s="122">
        <v>2</v>
      </c>
      <c r="G24" s="125" t="s">
        <v>178</v>
      </c>
      <c r="H24" s="125"/>
    </row>
    <row r="25" spans="2:8" ht="17" x14ac:dyDescent="0.2">
      <c r="B25" s="139" t="s">
        <v>4</v>
      </c>
      <c r="C25" s="141" t="s">
        <v>127</v>
      </c>
      <c r="D25" s="120" t="s">
        <v>13</v>
      </c>
      <c r="E25" s="121" t="str">
        <f t="shared" si="0"/>
        <v>5a. Federal Lease QueueB</v>
      </c>
      <c r="F25" s="122">
        <v>4</v>
      </c>
      <c r="G25" s="127" t="s">
        <v>175</v>
      </c>
      <c r="H25" s="127"/>
    </row>
    <row r="26" spans="2:8" ht="17" x14ac:dyDescent="0.2">
      <c r="B26" s="139" t="s">
        <v>4</v>
      </c>
      <c r="C26" s="141" t="s">
        <v>127</v>
      </c>
      <c r="D26" s="120" t="s">
        <v>14</v>
      </c>
      <c r="E26" s="121" t="str">
        <f t="shared" si="0"/>
        <v>5a. Federal Lease QueueC</v>
      </c>
      <c r="F26" s="122">
        <v>6</v>
      </c>
      <c r="G26" s="127" t="s">
        <v>177</v>
      </c>
      <c r="H26" s="127" t="s">
        <v>151</v>
      </c>
    </row>
    <row r="27" spans="2:8" ht="17" x14ac:dyDescent="0.2">
      <c r="B27" s="139" t="s">
        <v>4</v>
      </c>
      <c r="C27" s="141" t="s">
        <v>127</v>
      </c>
      <c r="D27" s="120" t="s">
        <v>15</v>
      </c>
      <c r="E27" s="121" t="str">
        <f t="shared" si="0"/>
        <v>5a. Federal Lease QueueD</v>
      </c>
      <c r="F27" s="122">
        <v>8</v>
      </c>
      <c r="G27" s="127" t="s">
        <v>175</v>
      </c>
      <c r="H27" s="127"/>
    </row>
    <row r="28" spans="2:8" ht="17" x14ac:dyDescent="0.2">
      <c r="B28" s="139" t="s">
        <v>4</v>
      </c>
      <c r="C28" s="141" t="s">
        <v>127</v>
      </c>
      <c r="D28" s="120" t="s">
        <v>16</v>
      </c>
      <c r="E28" s="121" t="str">
        <f t="shared" si="0"/>
        <v>5a. Federal Lease QueueE</v>
      </c>
      <c r="F28" s="122">
        <v>10</v>
      </c>
      <c r="G28" s="127" t="s">
        <v>176</v>
      </c>
      <c r="H28" s="127" t="s">
        <v>150</v>
      </c>
    </row>
    <row r="29" spans="2:8" ht="17" x14ac:dyDescent="0.2">
      <c r="B29" s="139" t="s">
        <v>4</v>
      </c>
      <c r="C29" s="141" t="s">
        <v>129</v>
      </c>
      <c r="D29" s="120" t="s">
        <v>5</v>
      </c>
      <c r="E29" s="121" t="str">
        <f t="shared" si="0"/>
        <v>5b. State Lease QueueA</v>
      </c>
      <c r="F29" s="122">
        <v>2</v>
      </c>
      <c r="G29" s="125" t="s">
        <v>69</v>
      </c>
      <c r="H29" s="125"/>
    </row>
    <row r="30" spans="2:8" ht="17" x14ac:dyDescent="0.2">
      <c r="B30" s="139" t="s">
        <v>4</v>
      </c>
      <c r="C30" s="141" t="s">
        <v>129</v>
      </c>
      <c r="D30" s="120" t="s">
        <v>13</v>
      </c>
      <c r="E30" s="121" t="str">
        <f t="shared" si="0"/>
        <v>5b. State Lease QueueB</v>
      </c>
      <c r="F30" s="122">
        <v>4</v>
      </c>
      <c r="G30" s="127" t="s">
        <v>70</v>
      </c>
      <c r="H30" s="127"/>
    </row>
    <row r="31" spans="2:8" ht="17" x14ac:dyDescent="0.2">
      <c r="B31" s="139" t="s">
        <v>4</v>
      </c>
      <c r="C31" s="141" t="s">
        <v>129</v>
      </c>
      <c r="D31" s="120" t="s">
        <v>14</v>
      </c>
      <c r="E31" s="121" t="str">
        <f t="shared" si="0"/>
        <v>5b. State Lease QueueC</v>
      </c>
      <c r="F31" s="122">
        <v>6</v>
      </c>
      <c r="G31" s="127" t="s">
        <v>71</v>
      </c>
      <c r="H31" s="127" t="s">
        <v>151</v>
      </c>
    </row>
    <row r="32" spans="2:8" ht="17" x14ac:dyDescent="0.2">
      <c r="B32" s="139" t="s">
        <v>4</v>
      </c>
      <c r="C32" s="141" t="s">
        <v>129</v>
      </c>
      <c r="D32" s="120" t="s">
        <v>15</v>
      </c>
      <c r="E32" s="121" t="str">
        <f t="shared" si="0"/>
        <v>5b. State Lease QueueD</v>
      </c>
      <c r="F32" s="122">
        <v>8</v>
      </c>
      <c r="G32" s="127" t="s">
        <v>72</v>
      </c>
      <c r="H32" s="127" t="s">
        <v>151</v>
      </c>
    </row>
    <row r="33" spans="2:9" ht="17" x14ac:dyDescent="0.2">
      <c r="B33" s="139" t="s">
        <v>4</v>
      </c>
      <c r="C33" s="141" t="s">
        <v>129</v>
      </c>
      <c r="D33" s="120" t="s">
        <v>16</v>
      </c>
      <c r="E33" s="121" t="str">
        <f t="shared" si="0"/>
        <v>5b. State Lease QueueE</v>
      </c>
      <c r="F33" s="122">
        <v>10</v>
      </c>
      <c r="G33" s="127" t="s">
        <v>73</v>
      </c>
      <c r="H33" s="127" t="s">
        <v>150</v>
      </c>
    </row>
    <row r="34" spans="2:9" ht="17" x14ac:dyDescent="0.2">
      <c r="B34" s="139" t="s">
        <v>4</v>
      </c>
      <c r="C34" s="141" t="s">
        <v>128</v>
      </c>
      <c r="D34" s="120" t="s">
        <v>5</v>
      </c>
      <c r="E34" s="121" t="str">
        <f t="shared" si="0"/>
        <v>6. Proximity to PopulationA</v>
      </c>
      <c r="F34" s="122">
        <v>1</v>
      </c>
      <c r="G34" s="125" t="s">
        <v>74</v>
      </c>
      <c r="H34" s="125"/>
    </row>
    <row r="35" spans="2:9" ht="17" x14ac:dyDescent="0.2">
      <c r="B35" s="139" t="s">
        <v>4</v>
      </c>
      <c r="C35" s="141" t="s">
        <v>128</v>
      </c>
      <c r="D35" s="120" t="s">
        <v>13</v>
      </c>
      <c r="E35" s="121" t="str">
        <f t="shared" si="0"/>
        <v>6. Proximity to PopulationB</v>
      </c>
      <c r="F35" s="122">
        <v>2</v>
      </c>
      <c r="G35" s="127" t="s">
        <v>75</v>
      </c>
      <c r="H35" s="127"/>
    </row>
    <row r="36" spans="2:9" ht="17" x14ac:dyDescent="0.2">
      <c r="B36" s="139" t="s">
        <v>4</v>
      </c>
      <c r="C36" s="141" t="s">
        <v>128</v>
      </c>
      <c r="D36" s="120" t="s">
        <v>14</v>
      </c>
      <c r="E36" s="121" t="str">
        <f t="shared" si="0"/>
        <v>6. Proximity to PopulationC</v>
      </c>
      <c r="F36" s="122">
        <v>3</v>
      </c>
      <c r="G36" s="127" t="s">
        <v>76</v>
      </c>
      <c r="H36" s="127"/>
    </row>
    <row r="37" spans="2:9" ht="17" x14ac:dyDescent="0.2">
      <c r="B37" s="139" t="s">
        <v>4</v>
      </c>
      <c r="C37" s="141" t="s">
        <v>128</v>
      </c>
      <c r="D37" s="120" t="s">
        <v>15</v>
      </c>
      <c r="E37" s="121" t="str">
        <f t="shared" si="0"/>
        <v>6. Proximity to PopulationD</v>
      </c>
      <c r="F37" s="122">
        <v>4</v>
      </c>
      <c r="G37" s="127" t="s">
        <v>77</v>
      </c>
      <c r="H37" s="127"/>
    </row>
    <row r="38" spans="2:9" ht="17" x14ac:dyDescent="0.2">
      <c r="B38" s="139" t="s">
        <v>4</v>
      </c>
      <c r="C38" s="141" t="s">
        <v>128</v>
      </c>
      <c r="D38" s="120" t="s">
        <v>16</v>
      </c>
      <c r="E38" s="121" t="str">
        <f t="shared" si="0"/>
        <v>6. Proximity to PopulationE</v>
      </c>
      <c r="F38" s="122">
        <v>5</v>
      </c>
      <c r="G38" s="127" t="s">
        <v>184</v>
      </c>
      <c r="H38" s="127" t="s">
        <v>151</v>
      </c>
      <c r="I38" s="118" t="s">
        <v>164</v>
      </c>
    </row>
    <row r="39" spans="2:9" ht="34" x14ac:dyDescent="0.2">
      <c r="B39" s="139" t="s">
        <v>8</v>
      </c>
      <c r="C39" s="141" t="s">
        <v>130</v>
      </c>
      <c r="D39" s="120" t="s">
        <v>5</v>
      </c>
      <c r="E39" s="121" t="str">
        <f t="shared" si="0"/>
        <v>1. State Regulatory FrameworkA</v>
      </c>
      <c r="F39" s="122">
        <v>2</v>
      </c>
      <c r="G39" s="125" t="s">
        <v>79</v>
      </c>
      <c r="H39" s="125"/>
    </row>
    <row r="40" spans="2:9" ht="34" x14ac:dyDescent="0.2">
      <c r="B40" s="139" t="s">
        <v>8</v>
      </c>
      <c r="C40" s="141" t="s">
        <v>130</v>
      </c>
      <c r="D40" s="120" t="s">
        <v>13</v>
      </c>
      <c r="E40" s="121" t="str">
        <f t="shared" si="0"/>
        <v>1. State Regulatory FrameworkB</v>
      </c>
      <c r="F40" s="122">
        <v>4</v>
      </c>
      <c r="G40" s="125" t="s">
        <v>80</v>
      </c>
      <c r="H40" s="125"/>
    </row>
    <row r="41" spans="2:9" ht="34" x14ac:dyDescent="0.2">
      <c r="B41" s="139" t="s">
        <v>8</v>
      </c>
      <c r="C41" s="141" t="s">
        <v>130</v>
      </c>
      <c r="D41" s="120" t="s">
        <v>14</v>
      </c>
      <c r="E41" s="121" t="str">
        <f t="shared" si="0"/>
        <v>1. State Regulatory FrameworkC</v>
      </c>
      <c r="F41" s="122">
        <v>6</v>
      </c>
      <c r="G41" s="125" t="s">
        <v>81</v>
      </c>
      <c r="H41" s="125" t="s">
        <v>151</v>
      </c>
    </row>
    <row r="42" spans="2:9" ht="51" x14ac:dyDescent="0.2">
      <c r="B42" s="139" t="s">
        <v>8</v>
      </c>
      <c r="C42" s="141" t="s">
        <v>130</v>
      </c>
      <c r="D42" s="120" t="s">
        <v>15</v>
      </c>
      <c r="E42" s="121" t="str">
        <f t="shared" si="0"/>
        <v>1. State Regulatory FrameworkD</v>
      </c>
      <c r="F42" s="122">
        <v>8</v>
      </c>
      <c r="G42" s="125" t="s">
        <v>181</v>
      </c>
      <c r="H42" s="125" t="s">
        <v>151</v>
      </c>
    </row>
    <row r="43" spans="2:9" ht="17" x14ac:dyDescent="0.2">
      <c r="B43" s="139" t="s">
        <v>8</v>
      </c>
      <c r="C43" s="141" t="s">
        <v>130</v>
      </c>
      <c r="D43" s="120" t="s">
        <v>16</v>
      </c>
      <c r="E43" s="121" t="str">
        <f t="shared" si="0"/>
        <v>1. State Regulatory FrameworkE</v>
      </c>
      <c r="F43" s="122">
        <v>10</v>
      </c>
      <c r="G43" s="125" t="s">
        <v>180</v>
      </c>
      <c r="H43" s="125" t="s">
        <v>150</v>
      </c>
      <c r="I43" s="118" t="s">
        <v>179</v>
      </c>
    </row>
    <row r="44" spans="2:9" ht="51" x14ac:dyDescent="0.2">
      <c r="B44" s="139" t="s">
        <v>8</v>
      </c>
      <c r="C44" s="141" t="s">
        <v>131</v>
      </c>
      <c r="D44" s="120" t="s">
        <v>5</v>
      </c>
      <c r="E44" s="121" t="str">
        <f t="shared" si="0"/>
        <v>2. Federal Regulatory FrameworkA</v>
      </c>
      <c r="F44" s="122">
        <v>2</v>
      </c>
      <c r="G44" s="125" t="s">
        <v>82</v>
      </c>
      <c r="H44" s="125"/>
    </row>
    <row r="45" spans="2:9" ht="51" x14ac:dyDescent="0.2">
      <c r="B45" s="139" t="s">
        <v>8</v>
      </c>
      <c r="C45" s="141" t="s">
        <v>131</v>
      </c>
      <c r="D45" s="120" t="s">
        <v>13</v>
      </c>
      <c r="E45" s="121" t="str">
        <f t="shared" si="0"/>
        <v>2. Federal Regulatory FrameworkB</v>
      </c>
      <c r="F45" s="122">
        <v>4</v>
      </c>
      <c r="G45" s="125" t="s">
        <v>83</v>
      </c>
      <c r="H45" s="125"/>
    </row>
    <row r="46" spans="2:9" ht="51" x14ac:dyDescent="0.2">
      <c r="B46" s="139" t="s">
        <v>8</v>
      </c>
      <c r="C46" s="141" t="s">
        <v>131</v>
      </c>
      <c r="D46" s="120" t="s">
        <v>14</v>
      </c>
      <c r="E46" s="121" t="str">
        <f t="shared" si="0"/>
        <v>2. Federal Regulatory FrameworkC</v>
      </c>
      <c r="F46" s="122">
        <v>6</v>
      </c>
      <c r="G46" s="125" t="s">
        <v>84</v>
      </c>
      <c r="H46" s="125" t="s">
        <v>151</v>
      </c>
    </row>
    <row r="47" spans="2:9" ht="51" x14ac:dyDescent="0.2">
      <c r="B47" s="139" t="s">
        <v>8</v>
      </c>
      <c r="C47" s="141" t="s">
        <v>131</v>
      </c>
      <c r="D47" s="120" t="s">
        <v>15</v>
      </c>
      <c r="E47" s="121" t="str">
        <f t="shared" si="0"/>
        <v>2. Federal Regulatory FrameworkD</v>
      </c>
      <c r="F47" s="122">
        <v>8</v>
      </c>
      <c r="G47" s="125" t="s">
        <v>85</v>
      </c>
      <c r="H47" s="125" t="s">
        <v>151</v>
      </c>
    </row>
    <row r="48" spans="2:9" ht="17" x14ac:dyDescent="0.2">
      <c r="B48" s="139" t="s">
        <v>8</v>
      </c>
      <c r="C48" s="141" t="s">
        <v>131</v>
      </c>
      <c r="D48" s="120" t="s">
        <v>16</v>
      </c>
      <c r="E48" s="121" t="str">
        <f t="shared" si="0"/>
        <v>2. Federal Regulatory FrameworkE</v>
      </c>
      <c r="F48" s="122">
        <v>10</v>
      </c>
      <c r="G48" s="125" t="s">
        <v>86</v>
      </c>
      <c r="H48" s="150" t="s">
        <v>151</v>
      </c>
    </row>
    <row r="49" spans="2:9" s="130" customFormat="1" ht="51" x14ac:dyDescent="0.2">
      <c r="B49" s="144" t="s">
        <v>8</v>
      </c>
      <c r="C49" s="145" t="s">
        <v>58</v>
      </c>
      <c r="D49" s="131" t="s">
        <v>5</v>
      </c>
      <c r="E49" s="132" t="str">
        <f t="shared" si="0"/>
        <v>3. Environmental Review ProcessA</v>
      </c>
      <c r="F49" s="133">
        <v>2</v>
      </c>
      <c r="G49" s="134" t="s">
        <v>144</v>
      </c>
      <c r="H49" s="151"/>
    </row>
    <row r="50" spans="2:9" s="130" customFormat="1" ht="51" x14ac:dyDescent="0.2">
      <c r="B50" s="144" t="s">
        <v>8</v>
      </c>
      <c r="C50" s="145" t="s">
        <v>58</v>
      </c>
      <c r="D50" s="131" t="s">
        <v>13</v>
      </c>
      <c r="E50" s="132" t="str">
        <f t="shared" si="0"/>
        <v>3. Environmental Review ProcessB</v>
      </c>
      <c r="F50" s="133">
        <v>4</v>
      </c>
      <c r="G50" s="134" t="s">
        <v>145</v>
      </c>
      <c r="H50" s="151"/>
    </row>
    <row r="51" spans="2:9" s="130" customFormat="1" ht="51" x14ac:dyDescent="0.2">
      <c r="B51" s="144" t="s">
        <v>8</v>
      </c>
      <c r="C51" s="145" t="s">
        <v>58</v>
      </c>
      <c r="D51" s="131" t="s">
        <v>14</v>
      </c>
      <c r="E51" s="132" t="str">
        <f t="shared" si="0"/>
        <v>3. Environmental Review ProcessC</v>
      </c>
      <c r="F51" s="133">
        <v>6</v>
      </c>
      <c r="G51" s="134" t="s">
        <v>158</v>
      </c>
      <c r="H51" s="151" t="s">
        <v>151</v>
      </c>
    </row>
    <row r="52" spans="2:9" s="130" customFormat="1" ht="34" x14ac:dyDescent="0.2">
      <c r="B52" s="144" t="s">
        <v>8</v>
      </c>
      <c r="C52" s="145" t="s">
        <v>58</v>
      </c>
      <c r="D52" s="131" t="s">
        <v>15</v>
      </c>
      <c r="E52" s="132" t="str">
        <f t="shared" si="0"/>
        <v>3. Environmental Review ProcessD</v>
      </c>
      <c r="F52" s="133">
        <v>8</v>
      </c>
      <c r="G52" s="134" t="s">
        <v>166</v>
      </c>
      <c r="H52" s="151" t="s">
        <v>151</v>
      </c>
    </row>
    <row r="53" spans="2:9" s="130" customFormat="1" ht="68" x14ac:dyDescent="0.2">
      <c r="B53" s="144" t="s">
        <v>8</v>
      </c>
      <c r="C53" s="145" t="s">
        <v>58</v>
      </c>
      <c r="D53" s="131" t="s">
        <v>16</v>
      </c>
      <c r="E53" s="132" t="str">
        <f t="shared" si="0"/>
        <v>3. Environmental Review ProcessE</v>
      </c>
      <c r="F53" s="133">
        <v>10</v>
      </c>
      <c r="G53" s="134" t="s">
        <v>165</v>
      </c>
      <c r="H53" s="151" t="s">
        <v>167</v>
      </c>
      <c r="I53" s="130" t="s">
        <v>186</v>
      </c>
    </row>
    <row r="54" spans="2:9" ht="17" x14ac:dyDescent="0.2">
      <c r="B54" s="139" t="s">
        <v>8</v>
      </c>
      <c r="C54" s="141" t="s">
        <v>59</v>
      </c>
      <c r="D54" s="120" t="s">
        <v>5</v>
      </c>
      <c r="E54" s="121" t="str">
        <f t="shared" si="0"/>
        <v>4. Ancillary PermitsA</v>
      </c>
      <c r="F54" s="122">
        <v>2</v>
      </c>
      <c r="G54" s="125" t="s">
        <v>87</v>
      </c>
      <c r="H54" s="150"/>
    </row>
    <row r="55" spans="2:9" ht="17" x14ac:dyDescent="0.2">
      <c r="B55" s="139" t="s">
        <v>8</v>
      </c>
      <c r="C55" s="141" t="s">
        <v>59</v>
      </c>
      <c r="D55" s="120" t="s">
        <v>13</v>
      </c>
      <c r="E55" s="121" t="str">
        <f t="shared" si="0"/>
        <v>4. Ancillary PermitsB</v>
      </c>
      <c r="F55" s="122">
        <v>4</v>
      </c>
      <c r="G55" s="125" t="s">
        <v>88</v>
      </c>
      <c r="H55" s="150"/>
    </row>
    <row r="56" spans="2:9" ht="17" x14ac:dyDescent="0.2">
      <c r="B56" s="139" t="s">
        <v>8</v>
      </c>
      <c r="C56" s="141" t="s">
        <v>59</v>
      </c>
      <c r="D56" s="120" t="s">
        <v>14</v>
      </c>
      <c r="E56" s="121" t="str">
        <f t="shared" si="0"/>
        <v>4. Ancillary PermitsC</v>
      </c>
      <c r="F56" s="122">
        <v>6</v>
      </c>
      <c r="G56" s="125" t="s">
        <v>89</v>
      </c>
      <c r="H56" s="150"/>
    </row>
    <row r="57" spans="2:9" ht="17" x14ac:dyDescent="0.2">
      <c r="B57" s="139" t="s">
        <v>8</v>
      </c>
      <c r="C57" s="141" t="s">
        <v>59</v>
      </c>
      <c r="D57" s="120" t="s">
        <v>15</v>
      </c>
      <c r="E57" s="121" t="str">
        <f t="shared" si="0"/>
        <v>4. Ancillary PermitsD</v>
      </c>
      <c r="F57" s="122">
        <v>8</v>
      </c>
      <c r="G57" s="125" t="s">
        <v>90</v>
      </c>
      <c r="H57" s="150"/>
    </row>
    <row r="58" spans="2:9" ht="17" x14ac:dyDescent="0.2">
      <c r="B58" s="139" t="s">
        <v>8</v>
      </c>
      <c r="C58" s="141" t="s">
        <v>59</v>
      </c>
      <c r="D58" s="120" t="s">
        <v>16</v>
      </c>
      <c r="E58" s="121" t="str">
        <f t="shared" si="0"/>
        <v>4. Ancillary PermitsE</v>
      </c>
      <c r="F58" s="122">
        <v>10</v>
      </c>
      <c r="G58" s="125" t="s">
        <v>91</v>
      </c>
      <c r="H58" s="150" t="s">
        <v>157</v>
      </c>
    </row>
    <row r="59" spans="2:9" ht="17" x14ac:dyDescent="0.2">
      <c r="B59" s="139" t="s">
        <v>92</v>
      </c>
      <c r="C59" s="141" t="s">
        <v>60</v>
      </c>
      <c r="D59" s="120" t="s">
        <v>5</v>
      </c>
      <c r="E59" s="121" t="str">
        <f t="shared" si="0"/>
        <v>1. Distance to nearest transmission lineA</v>
      </c>
      <c r="F59" s="122">
        <v>2</v>
      </c>
      <c r="G59" s="154" t="s">
        <v>168</v>
      </c>
      <c r="H59" s="152"/>
      <c r="I59" s="118" t="s">
        <v>185</v>
      </c>
    </row>
    <row r="60" spans="2:9" ht="17" x14ac:dyDescent="0.2">
      <c r="B60" s="139" t="s">
        <v>92</v>
      </c>
      <c r="C60" s="141" t="s">
        <v>60</v>
      </c>
      <c r="D60" s="120" t="s">
        <v>13</v>
      </c>
      <c r="E60" s="121" t="str">
        <f t="shared" si="0"/>
        <v>1. Distance to nearest transmission lineB</v>
      </c>
      <c r="F60" s="122">
        <v>4</v>
      </c>
      <c r="G60" s="154" t="s">
        <v>169</v>
      </c>
      <c r="H60" s="152"/>
    </row>
    <row r="61" spans="2:9" ht="17" x14ac:dyDescent="0.2">
      <c r="B61" s="139" t="s">
        <v>92</v>
      </c>
      <c r="C61" s="141" t="s">
        <v>60</v>
      </c>
      <c r="D61" s="120" t="s">
        <v>14</v>
      </c>
      <c r="E61" s="121" t="str">
        <f t="shared" si="0"/>
        <v>1. Distance to nearest transmission lineC</v>
      </c>
      <c r="F61" s="122">
        <v>6</v>
      </c>
      <c r="G61" s="154" t="s">
        <v>172</v>
      </c>
      <c r="H61" s="152" t="s">
        <v>151</v>
      </c>
    </row>
    <row r="62" spans="2:9" ht="17" x14ac:dyDescent="0.2">
      <c r="B62" s="139" t="s">
        <v>92</v>
      </c>
      <c r="C62" s="141" t="s">
        <v>60</v>
      </c>
      <c r="D62" s="120" t="s">
        <v>15</v>
      </c>
      <c r="E62" s="121" t="str">
        <f t="shared" si="0"/>
        <v>1. Distance to nearest transmission lineD</v>
      </c>
      <c r="F62" s="122">
        <v>8</v>
      </c>
      <c r="G62" s="154" t="s">
        <v>170</v>
      </c>
      <c r="H62" s="152" t="s">
        <v>150</v>
      </c>
    </row>
    <row r="63" spans="2:9" ht="17" x14ac:dyDescent="0.2">
      <c r="B63" s="139" t="s">
        <v>92</v>
      </c>
      <c r="C63" s="141" t="s">
        <v>60</v>
      </c>
      <c r="D63" s="120" t="s">
        <v>16</v>
      </c>
      <c r="E63" s="121" t="str">
        <f t="shared" si="0"/>
        <v>1. Distance to nearest transmission lineE</v>
      </c>
      <c r="F63" s="122">
        <v>10</v>
      </c>
      <c r="G63" s="154" t="s">
        <v>171</v>
      </c>
      <c r="H63" s="152" t="s">
        <v>150</v>
      </c>
    </row>
    <row r="64" spans="2:9" ht="68" x14ac:dyDescent="0.2">
      <c r="B64" s="139" t="s">
        <v>92</v>
      </c>
      <c r="C64" s="140" t="s">
        <v>132</v>
      </c>
      <c r="D64" s="120" t="s">
        <v>5</v>
      </c>
      <c r="E64" s="121" t="str">
        <f t="shared" si="0"/>
        <v>2. Substation/TransformerA</v>
      </c>
      <c r="F64" s="122">
        <v>2</v>
      </c>
      <c r="G64" s="156" t="s">
        <v>143</v>
      </c>
      <c r="H64" s="125" t="s">
        <v>187</v>
      </c>
    </row>
    <row r="65" spans="2:8" ht="34" x14ac:dyDescent="0.2">
      <c r="B65" s="139" t="s">
        <v>92</v>
      </c>
      <c r="C65" s="140" t="s">
        <v>132</v>
      </c>
      <c r="D65" s="120" t="s">
        <v>13</v>
      </c>
      <c r="E65" s="121" t="str">
        <f t="shared" si="0"/>
        <v>2. Substation/TransformerB</v>
      </c>
      <c r="F65" s="122">
        <v>4</v>
      </c>
      <c r="G65" s="156" t="s">
        <v>93</v>
      </c>
      <c r="H65" s="125"/>
    </row>
    <row r="66" spans="2:8" ht="34" x14ac:dyDescent="0.2">
      <c r="B66" s="139" t="s">
        <v>92</v>
      </c>
      <c r="C66" s="140" t="s">
        <v>132</v>
      </c>
      <c r="D66" s="120" t="s">
        <v>14</v>
      </c>
      <c r="E66" s="121" t="str">
        <f t="shared" si="0"/>
        <v>2. Substation/TransformerC</v>
      </c>
      <c r="F66" s="122">
        <v>6</v>
      </c>
      <c r="G66" s="156" t="s">
        <v>94</v>
      </c>
      <c r="H66" s="125"/>
    </row>
    <row r="67" spans="2:8" ht="51" x14ac:dyDescent="0.2">
      <c r="B67" s="139" t="s">
        <v>92</v>
      </c>
      <c r="C67" s="140" t="s">
        <v>132</v>
      </c>
      <c r="D67" s="120" t="s">
        <v>15</v>
      </c>
      <c r="E67" s="121" t="str">
        <f t="shared" si="0"/>
        <v>2. Substation/TransformerD</v>
      </c>
      <c r="F67" s="122">
        <v>8</v>
      </c>
      <c r="G67" s="156" t="s">
        <v>95</v>
      </c>
      <c r="H67" s="125"/>
    </row>
    <row r="68" spans="2:8" ht="51" x14ac:dyDescent="0.2">
      <c r="B68" s="139" t="s">
        <v>92</v>
      </c>
      <c r="C68" s="140" t="s">
        <v>132</v>
      </c>
      <c r="D68" s="120" t="s">
        <v>16</v>
      </c>
      <c r="E68" s="121" t="str">
        <f t="shared" si="0"/>
        <v>2. Substation/TransformerE</v>
      </c>
      <c r="F68" s="122">
        <v>10</v>
      </c>
      <c r="G68" s="156" t="s">
        <v>96</v>
      </c>
      <c r="H68" s="125" t="s">
        <v>151</v>
      </c>
    </row>
    <row r="69" spans="2:8" ht="34" x14ac:dyDescent="0.2">
      <c r="B69" s="139" t="s">
        <v>92</v>
      </c>
      <c r="C69" s="141" t="s">
        <v>61</v>
      </c>
      <c r="D69" s="120" t="s">
        <v>5</v>
      </c>
      <c r="E69" s="121" t="str">
        <f t="shared" ref="E69:E93" si="1">C69&amp;D69</f>
        <v>3. Available Line CapacityA</v>
      </c>
      <c r="F69" s="122">
        <v>2</v>
      </c>
      <c r="G69" s="156" t="s">
        <v>97</v>
      </c>
      <c r="H69" s="125"/>
    </row>
    <row r="70" spans="2:8" ht="34" x14ac:dyDescent="0.2">
      <c r="B70" s="139" t="s">
        <v>92</v>
      </c>
      <c r="C70" s="141" t="s">
        <v>61</v>
      </c>
      <c r="D70" s="120" t="s">
        <v>13</v>
      </c>
      <c r="E70" s="121" t="str">
        <f t="shared" si="1"/>
        <v>3. Available Line CapacityB</v>
      </c>
      <c r="F70" s="122">
        <v>4</v>
      </c>
      <c r="G70" s="156" t="s">
        <v>98</v>
      </c>
      <c r="H70" s="125"/>
    </row>
    <row r="71" spans="2:8" ht="34" x14ac:dyDescent="0.2">
      <c r="B71" s="139" t="s">
        <v>92</v>
      </c>
      <c r="C71" s="141" t="s">
        <v>61</v>
      </c>
      <c r="D71" s="120" t="s">
        <v>14</v>
      </c>
      <c r="E71" s="121" t="str">
        <f t="shared" si="1"/>
        <v>3. Available Line CapacityC</v>
      </c>
      <c r="F71" s="122">
        <v>6</v>
      </c>
      <c r="G71" s="156" t="s">
        <v>99</v>
      </c>
      <c r="H71" s="125"/>
    </row>
    <row r="72" spans="2:8" ht="34" x14ac:dyDescent="0.2">
      <c r="B72" s="139" t="s">
        <v>92</v>
      </c>
      <c r="C72" s="141" t="s">
        <v>61</v>
      </c>
      <c r="D72" s="120" t="s">
        <v>15</v>
      </c>
      <c r="E72" s="121" t="str">
        <f t="shared" si="1"/>
        <v>3. Available Line CapacityD</v>
      </c>
      <c r="F72" s="122">
        <v>8</v>
      </c>
      <c r="G72" s="156" t="s">
        <v>100</v>
      </c>
      <c r="H72" s="125" t="s">
        <v>151</v>
      </c>
    </row>
    <row r="73" spans="2:8" ht="34" x14ac:dyDescent="0.2">
      <c r="B73" s="139" t="s">
        <v>92</v>
      </c>
      <c r="C73" s="141" t="s">
        <v>61</v>
      </c>
      <c r="D73" s="120" t="s">
        <v>16</v>
      </c>
      <c r="E73" s="121" t="str">
        <f t="shared" si="1"/>
        <v>3. Available Line CapacityE</v>
      </c>
      <c r="F73" s="122">
        <v>10</v>
      </c>
      <c r="G73" s="156" t="s">
        <v>159</v>
      </c>
      <c r="H73" s="125" t="s">
        <v>151</v>
      </c>
    </row>
    <row r="74" spans="2:8" ht="34" x14ac:dyDescent="0.2">
      <c r="B74" s="139" t="s">
        <v>19</v>
      </c>
      <c r="C74" s="141" t="s">
        <v>101</v>
      </c>
      <c r="D74" s="120" t="s">
        <v>5</v>
      </c>
      <c r="E74" s="121" t="str">
        <f t="shared" si="1"/>
        <v>1. DemandA</v>
      </c>
      <c r="F74" s="122">
        <v>2</v>
      </c>
      <c r="G74" s="125" t="s">
        <v>152</v>
      </c>
      <c r="H74" s="125"/>
    </row>
    <row r="75" spans="2:8" ht="34" x14ac:dyDescent="0.2">
      <c r="B75" s="139" t="s">
        <v>19</v>
      </c>
      <c r="C75" s="141" t="s">
        <v>101</v>
      </c>
      <c r="D75" s="120" t="s">
        <v>13</v>
      </c>
      <c r="E75" s="121" t="str">
        <f t="shared" si="1"/>
        <v>1. DemandB</v>
      </c>
      <c r="F75" s="122">
        <v>4</v>
      </c>
      <c r="G75" s="127" t="s">
        <v>153</v>
      </c>
      <c r="H75" s="125"/>
    </row>
    <row r="76" spans="2:8" ht="34" x14ac:dyDescent="0.2">
      <c r="B76" s="139" t="s">
        <v>19</v>
      </c>
      <c r="C76" s="141" t="s">
        <v>101</v>
      </c>
      <c r="D76" s="120" t="s">
        <v>14</v>
      </c>
      <c r="E76" s="121" t="str">
        <f t="shared" si="1"/>
        <v>1. DemandC</v>
      </c>
      <c r="F76" s="122">
        <v>6</v>
      </c>
      <c r="G76" s="127" t="s">
        <v>154</v>
      </c>
      <c r="H76" s="125"/>
    </row>
    <row r="77" spans="2:8" ht="34" x14ac:dyDescent="0.2">
      <c r="B77" s="139" t="s">
        <v>19</v>
      </c>
      <c r="C77" s="141" t="s">
        <v>101</v>
      </c>
      <c r="D77" s="120" t="s">
        <v>15</v>
      </c>
      <c r="E77" s="121" t="str">
        <f t="shared" si="1"/>
        <v>1. DemandD</v>
      </c>
      <c r="F77" s="122">
        <v>8</v>
      </c>
      <c r="G77" s="127" t="s">
        <v>155</v>
      </c>
      <c r="H77" s="125" t="s">
        <v>151</v>
      </c>
    </row>
    <row r="78" spans="2:8" ht="34" x14ac:dyDescent="0.2">
      <c r="B78" s="139" t="s">
        <v>19</v>
      </c>
      <c r="C78" s="141" t="s">
        <v>101</v>
      </c>
      <c r="D78" s="120" t="s">
        <v>16</v>
      </c>
      <c r="E78" s="121" t="str">
        <f t="shared" si="1"/>
        <v>1. DemandE</v>
      </c>
      <c r="F78" s="122">
        <v>10</v>
      </c>
      <c r="G78" s="127" t="s">
        <v>156</v>
      </c>
      <c r="H78" s="125" t="s">
        <v>150</v>
      </c>
    </row>
    <row r="79" spans="2:8" ht="51" x14ac:dyDescent="0.2">
      <c r="B79" s="139" t="s">
        <v>19</v>
      </c>
      <c r="C79" s="141" t="s">
        <v>62</v>
      </c>
      <c r="D79" s="120" t="s">
        <v>5</v>
      </c>
      <c r="E79" s="121" t="str">
        <f t="shared" si="1"/>
        <v>2. IncentivesA</v>
      </c>
      <c r="F79" s="122">
        <v>2</v>
      </c>
      <c r="G79" s="125" t="s">
        <v>102</v>
      </c>
      <c r="H79" s="125"/>
    </row>
    <row r="80" spans="2:8" ht="34" x14ac:dyDescent="0.2">
      <c r="B80" s="139" t="s">
        <v>19</v>
      </c>
      <c r="C80" s="141" t="s">
        <v>62</v>
      </c>
      <c r="D80" s="120" t="s">
        <v>13</v>
      </c>
      <c r="E80" s="121" t="str">
        <f t="shared" si="1"/>
        <v>2. IncentivesB</v>
      </c>
      <c r="F80" s="122">
        <v>4</v>
      </c>
      <c r="G80" s="127" t="s">
        <v>103</v>
      </c>
      <c r="H80" s="127"/>
    </row>
    <row r="81" spans="2:8" ht="34" x14ac:dyDescent="0.2">
      <c r="B81" s="139" t="s">
        <v>19</v>
      </c>
      <c r="C81" s="141" t="s">
        <v>62</v>
      </c>
      <c r="D81" s="120" t="s">
        <v>14</v>
      </c>
      <c r="E81" s="121" t="str">
        <f t="shared" si="1"/>
        <v>2. IncentivesC</v>
      </c>
      <c r="F81" s="122">
        <v>6</v>
      </c>
      <c r="G81" s="127" t="s">
        <v>104</v>
      </c>
      <c r="H81" s="127"/>
    </row>
    <row r="82" spans="2:8" ht="34" x14ac:dyDescent="0.2">
      <c r="B82" s="139" t="s">
        <v>19</v>
      </c>
      <c r="C82" s="141" t="s">
        <v>62</v>
      </c>
      <c r="D82" s="120" t="s">
        <v>15</v>
      </c>
      <c r="E82" s="121" t="str">
        <f t="shared" si="1"/>
        <v>2. IncentivesD</v>
      </c>
      <c r="F82" s="122">
        <v>8</v>
      </c>
      <c r="G82" s="127" t="s">
        <v>105</v>
      </c>
      <c r="H82" s="127"/>
    </row>
    <row r="83" spans="2:8" ht="34" x14ac:dyDescent="0.2">
      <c r="B83" s="139" t="s">
        <v>19</v>
      </c>
      <c r="C83" s="141" t="s">
        <v>62</v>
      </c>
      <c r="D83" s="120" t="s">
        <v>16</v>
      </c>
      <c r="E83" s="121" t="str">
        <f t="shared" si="1"/>
        <v>2. IncentivesE</v>
      </c>
      <c r="F83" s="122">
        <v>10</v>
      </c>
      <c r="G83" s="127" t="s">
        <v>106</v>
      </c>
      <c r="H83" s="127" t="s">
        <v>157</v>
      </c>
    </row>
    <row r="84" spans="2:8" ht="17" x14ac:dyDescent="0.2">
      <c r="B84" s="139" t="s">
        <v>19</v>
      </c>
      <c r="C84" s="141" t="s">
        <v>63</v>
      </c>
      <c r="D84" s="120" t="s">
        <v>5</v>
      </c>
      <c r="E84" s="121" t="str">
        <f t="shared" si="1"/>
        <v>3. PoliciesA</v>
      </c>
      <c r="F84" s="122">
        <v>2</v>
      </c>
      <c r="G84" s="125" t="s">
        <v>107</v>
      </c>
      <c r="H84" s="125"/>
    </row>
    <row r="85" spans="2:8" ht="34" x14ac:dyDescent="0.2">
      <c r="B85" s="139" t="s">
        <v>19</v>
      </c>
      <c r="C85" s="141" t="s">
        <v>63</v>
      </c>
      <c r="D85" s="120" t="s">
        <v>13</v>
      </c>
      <c r="E85" s="121" t="str">
        <f t="shared" si="1"/>
        <v>3. PoliciesB</v>
      </c>
      <c r="F85" s="122">
        <v>4</v>
      </c>
      <c r="G85" s="127" t="s">
        <v>108</v>
      </c>
      <c r="H85" s="127"/>
    </row>
    <row r="86" spans="2:8" ht="51" x14ac:dyDescent="0.2">
      <c r="B86" s="139" t="s">
        <v>19</v>
      </c>
      <c r="C86" s="141" t="s">
        <v>63</v>
      </c>
      <c r="D86" s="120" t="s">
        <v>14</v>
      </c>
      <c r="E86" s="121" t="str">
        <f t="shared" si="1"/>
        <v>3. PoliciesC</v>
      </c>
      <c r="F86" s="122">
        <v>6</v>
      </c>
      <c r="G86" s="127" t="s">
        <v>109</v>
      </c>
      <c r="H86" s="127"/>
    </row>
    <row r="87" spans="2:8" ht="34" x14ac:dyDescent="0.2">
      <c r="B87" s="139" t="s">
        <v>19</v>
      </c>
      <c r="C87" s="141" t="s">
        <v>63</v>
      </c>
      <c r="D87" s="120" t="s">
        <v>15</v>
      </c>
      <c r="E87" s="121" t="str">
        <f t="shared" si="1"/>
        <v>3. PoliciesD</v>
      </c>
      <c r="F87" s="122">
        <v>8</v>
      </c>
      <c r="G87" s="127" t="s">
        <v>110</v>
      </c>
      <c r="H87" s="127"/>
    </row>
    <row r="88" spans="2:8" ht="34" x14ac:dyDescent="0.2">
      <c r="B88" s="139" t="s">
        <v>19</v>
      </c>
      <c r="C88" s="141" t="s">
        <v>63</v>
      </c>
      <c r="D88" s="120" t="s">
        <v>16</v>
      </c>
      <c r="E88" s="121" t="str">
        <f t="shared" si="1"/>
        <v>3. PoliciesE</v>
      </c>
      <c r="F88" s="122">
        <v>10</v>
      </c>
      <c r="G88" s="135" t="s">
        <v>111</v>
      </c>
      <c r="H88" s="127" t="s">
        <v>157</v>
      </c>
    </row>
    <row r="89" spans="2:8" ht="68" x14ac:dyDescent="0.2">
      <c r="B89" s="139" t="s">
        <v>19</v>
      </c>
      <c r="C89" s="141" t="s">
        <v>64</v>
      </c>
      <c r="D89" s="136" t="s">
        <v>5</v>
      </c>
      <c r="E89" s="121" t="str">
        <f t="shared" si="1"/>
        <v>4. Local Retail Price of ElectricityA</v>
      </c>
      <c r="F89" s="137">
        <v>2</v>
      </c>
      <c r="G89" s="138" t="s">
        <v>112</v>
      </c>
      <c r="H89" s="138"/>
    </row>
    <row r="90" spans="2:8" ht="51" x14ac:dyDescent="0.2">
      <c r="B90" s="139" t="s">
        <v>19</v>
      </c>
      <c r="C90" s="141" t="s">
        <v>64</v>
      </c>
      <c r="D90" s="136" t="s">
        <v>13</v>
      </c>
      <c r="E90" s="121" t="str">
        <f t="shared" si="1"/>
        <v>4. Local Retail Price of ElectricityB</v>
      </c>
      <c r="F90" s="137">
        <v>4</v>
      </c>
      <c r="G90" s="138" t="s">
        <v>113</v>
      </c>
      <c r="H90" s="138"/>
    </row>
    <row r="91" spans="2:8" ht="51" x14ac:dyDescent="0.2">
      <c r="B91" s="139" t="s">
        <v>19</v>
      </c>
      <c r="C91" s="141" t="s">
        <v>64</v>
      </c>
      <c r="D91" s="136" t="s">
        <v>14</v>
      </c>
      <c r="E91" s="121" t="str">
        <f t="shared" si="1"/>
        <v>4. Local Retail Price of ElectricityC</v>
      </c>
      <c r="F91" s="137">
        <v>6</v>
      </c>
      <c r="G91" s="138" t="s">
        <v>114</v>
      </c>
      <c r="H91" s="138"/>
    </row>
    <row r="92" spans="2:8" ht="51" x14ac:dyDescent="0.2">
      <c r="B92" s="139" t="s">
        <v>19</v>
      </c>
      <c r="C92" s="141" t="s">
        <v>64</v>
      </c>
      <c r="D92" s="136" t="s">
        <v>15</v>
      </c>
      <c r="E92" s="121" t="str">
        <f t="shared" si="1"/>
        <v>4. Local Retail Price of ElectricityD</v>
      </c>
      <c r="F92" s="137">
        <v>8</v>
      </c>
      <c r="G92" s="138" t="s">
        <v>115</v>
      </c>
      <c r="H92" s="138"/>
    </row>
    <row r="93" spans="2:8" ht="51" x14ac:dyDescent="0.2">
      <c r="B93" s="139" t="s">
        <v>19</v>
      </c>
      <c r="C93" s="141" t="s">
        <v>64</v>
      </c>
      <c r="D93" s="136" t="s">
        <v>16</v>
      </c>
      <c r="E93" s="121" t="str">
        <f t="shared" si="1"/>
        <v>4. Local Retail Price of ElectricityE</v>
      </c>
      <c r="F93" s="137">
        <v>10</v>
      </c>
      <c r="G93" s="138" t="s">
        <v>116</v>
      </c>
      <c r="H93" s="138" t="s">
        <v>157</v>
      </c>
    </row>
  </sheetData>
  <autoFilter ref="B3:H93" xr:uid="{00000000-0009-0000-0000-000002000000}"/>
  <conditionalFormatting sqref="H1:H1048576">
    <cfRule type="cellIs" dxfId="1" priority="1" operator="equal">
      <formula>"Flag"</formula>
    </cfRule>
    <cfRule type="cellIs" dxfId="0" priority="2" operator="equal">
      <formula>"No-Go"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Test Case</vt:lpstr>
      <vt:lpstr>Cost Data</vt:lpstr>
      <vt:lpstr>Grade Descriptions</vt:lpstr>
      <vt:lpstr>'Test Case'!Print_Area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Young</dc:creator>
  <cp:lastModifiedBy>Username</cp:lastModifiedBy>
  <dcterms:created xsi:type="dcterms:W3CDTF">2016-02-29T22:41:50Z</dcterms:created>
  <dcterms:modified xsi:type="dcterms:W3CDTF">2020-10-13T21:54:15Z</dcterms:modified>
</cp:coreProperties>
</file>