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2" yWindow="36" windowWidth="21060" windowHeight="8496"/>
  </bookViews>
  <sheets>
    <sheet name="Summary" sheetId="5" r:id="rId1"/>
    <sheet name="New Scenarios" sheetId="4" r:id="rId2"/>
  </sheets>
  <externalReferences>
    <externalReference r:id="rId3"/>
    <externalReference r:id="rId4"/>
  </externalReference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gal2liter" localSheetId="0">'[1]Matrl data_coprod'!#REF!</definedName>
    <definedName name="gal2liter">'[2]Adjustment for co-produced'!$D$17</definedName>
    <definedName name="hrs_yr" localSheetId="0">#REF!</definedName>
    <definedName name="hrs_yr">#REF!</definedName>
    <definedName name="MACROS">#REF!</definedName>
    <definedName name="Net_Generation_by_State__Type_1">#REF!</definedName>
    <definedName name="Net_Generation_by_State__Type_of_Producer__Energy_Source">#REF!</definedName>
    <definedName name="Print_Area_MI">#REF!</definedName>
    <definedName name="tons2MT" localSheetId="0">'[1]Matrl data_coprod'!#REF!</definedName>
    <definedName name="tons2MT">'[2]Adjustment for co-produced'!$D$16</definedName>
  </definedNames>
  <calcPr calcId="125725" concurrentCalc="0"/>
</workbook>
</file>

<file path=xl/calcChain.xml><?xml version="1.0" encoding="utf-8"?>
<calcChain xmlns="http://schemas.openxmlformats.org/spreadsheetml/2006/main">
  <c r="AA91" i="4"/>
  <c r="AA92"/>
  <c r="AA93"/>
  <c r="AA94"/>
  <c r="AA85"/>
  <c r="AA86"/>
  <c r="AA87"/>
  <c r="AA88"/>
  <c r="AA74"/>
  <c r="AA75"/>
  <c r="AA76"/>
  <c r="AA77"/>
  <c r="I74"/>
  <c r="H74"/>
  <c r="H73"/>
  <c r="I73"/>
  <c r="I72"/>
  <c r="H72"/>
  <c r="H71"/>
  <c r="I71"/>
  <c r="AA67"/>
  <c r="AA68"/>
  <c r="AA69"/>
  <c r="AA70"/>
  <c r="I70"/>
  <c r="H70"/>
  <c r="H69"/>
  <c r="I69"/>
  <c r="I68"/>
  <c r="H68"/>
  <c r="H67"/>
  <c r="I67"/>
  <c r="I66"/>
  <c r="H66"/>
  <c r="H65"/>
  <c r="I65"/>
  <c r="X62"/>
  <c r="W62"/>
  <c r="X61"/>
  <c r="W61"/>
  <c r="X60"/>
  <c r="W60"/>
  <c r="X59"/>
  <c r="W59"/>
  <c r="X58"/>
  <c r="W58"/>
  <c r="X57"/>
  <c r="W57"/>
  <c r="X56"/>
  <c r="W56"/>
  <c r="X55"/>
  <c r="W55"/>
  <c r="X53"/>
  <c r="W53"/>
  <c r="G53"/>
  <c r="C53"/>
  <c r="F53"/>
  <c r="AC52"/>
  <c r="X52"/>
  <c r="AA52"/>
  <c r="AB52"/>
  <c r="W52"/>
  <c r="Z52"/>
  <c r="G52"/>
  <c r="C52"/>
  <c r="F52"/>
  <c r="X51"/>
  <c r="W51"/>
  <c r="G51"/>
  <c r="C51"/>
  <c r="F51"/>
  <c r="AC50"/>
  <c r="X50"/>
  <c r="AA50"/>
  <c r="AB50"/>
  <c r="W50"/>
  <c r="Z50"/>
  <c r="G50"/>
  <c r="C50"/>
  <c r="F50"/>
  <c r="X49"/>
  <c r="W49"/>
  <c r="G49"/>
  <c r="C49"/>
  <c r="F49"/>
  <c r="AC48"/>
  <c r="X48"/>
  <c r="AA48"/>
  <c r="AB48"/>
  <c r="W48"/>
  <c r="Z48"/>
  <c r="G48"/>
  <c r="C48"/>
  <c r="F48"/>
  <c r="X47"/>
  <c r="W47"/>
  <c r="G47"/>
  <c r="C47"/>
  <c r="F47"/>
  <c r="AC46"/>
  <c r="X46"/>
  <c r="AA46"/>
  <c r="AB46"/>
  <c r="W46"/>
  <c r="Z46"/>
  <c r="G46"/>
  <c r="C46"/>
  <c r="F46"/>
  <c r="X45"/>
  <c r="W45"/>
  <c r="G45"/>
  <c r="C45"/>
  <c r="F45"/>
  <c r="AC44"/>
  <c r="X44"/>
  <c r="AA44"/>
  <c r="AB44"/>
  <c r="W44"/>
  <c r="Z44"/>
  <c r="G44"/>
  <c r="C44"/>
  <c r="F44"/>
</calcChain>
</file>

<file path=xl/comments1.xml><?xml version="1.0" encoding="utf-8"?>
<comments xmlns="http://schemas.openxmlformats.org/spreadsheetml/2006/main">
  <authors>
    <author>John Sullivan</author>
    <author>Dr. Sullivan</author>
  </authors>
  <commentList>
    <comment ref="AO5" authorId="0">
      <text>
        <r>
          <rPr>
            <b/>
            <sz val="9"/>
            <color indexed="81"/>
            <rFont val="Tahoma"/>
            <family val="2"/>
          </rPr>
          <t>John Sullivan:</t>
        </r>
        <r>
          <rPr>
            <sz val="9"/>
            <color indexed="81"/>
            <rFont val="Tahoma"/>
            <family val="2"/>
          </rPr>
          <t xml:space="preserve">
Original service delivered if given</t>
        </r>
      </text>
    </comment>
    <comment ref="I7" authorId="0">
      <text>
        <r>
          <rPr>
            <b/>
            <sz val="9"/>
            <color indexed="81"/>
            <rFont val="Tahoma"/>
            <family val="2"/>
          </rPr>
          <t>John Sullivan:</t>
        </r>
        <r>
          <rPr>
            <sz val="9"/>
            <color indexed="81"/>
            <rFont val="Tahoma"/>
            <family val="2"/>
          </rPr>
          <t xml:space="preserve">
This includes injection and unsuccessful confirmations wells and dry holes</t>
        </r>
      </text>
    </comment>
    <comment ref="A18" authorId="0">
      <text>
        <r>
          <rPr>
            <b/>
            <sz val="9"/>
            <color indexed="81"/>
            <rFont val="Tahoma"/>
            <family val="2"/>
          </rPr>
          <t>John Sullivan:</t>
        </r>
        <r>
          <rPr>
            <sz val="9"/>
            <color indexed="81"/>
            <rFont val="Tahoma"/>
            <family val="2"/>
          </rPr>
          <t xml:space="preserve">
original study</t>
        </r>
      </text>
    </comment>
    <comment ref="H18" authorId="0">
      <text>
        <r>
          <rPr>
            <b/>
            <sz val="9"/>
            <color indexed="81"/>
            <rFont val="Tahoma"/>
            <family val="2"/>
          </rPr>
          <t>John Sullivan:</t>
        </r>
        <r>
          <rPr>
            <sz val="9"/>
            <color indexed="81"/>
            <rFont val="Tahoma"/>
            <family val="2"/>
          </rPr>
          <t xml:space="preserve">
average
</t>
        </r>
      </text>
    </comment>
    <comment ref="A19" authorId="0">
      <text>
        <r>
          <rPr>
            <b/>
            <sz val="9"/>
            <color indexed="81"/>
            <rFont val="Tahoma"/>
            <family val="2"/>
          </rPr>
          <t>John Sullivan:</t>
        </r>
        <r>
          <rPr>
            <sz val="9"/>
            <color indexed="81"/>
            <rFont val="Tahoma"/>
            <family val="2"/>
          </rPr>
          <t xml:space="preserve">
original study</t>
        </r>
      </text>
    </comment>
    <comment ref="A20" authorId="0">
      <text>
        <r>
          <rPr>
            <b/>
            <sz val="9"/>
            <color indexed="81"/>
            <rFont val="Tahoma"/>
            <family val="2"/>
          </rPr>
          <t>John Sullivan:</t>
        </r>
        <r>
          <rPr>
            <sz val="9"/>
            <color indexed="81"/>
            <rFont val="Tahoma"/>
            <family val="2"/>
          </rPr>
          <t xml:space="preserve">
original study - assumed Raft River Wells</t>
        </r>
      </text>
    </comment>
    <comment ref="A21" authorId="0">
      <text>
        <r>
          <rPr>
            <b/>
            <sz val="9"/>
            <color indexed="81"/>
            <rFont val="Tahoma"/>
            <family val="2"/>
          </rPr>
          <t>John Sullivan:</t>
        </r>
        <r>
          <rPr>
            <sz val="9"/>
            <color indexed="81"/>
            <rFont val="Tahoma"/>
            <family val="2"/>
          </rPr>
          <t xml:space="preserve">
This is the base ANL model results with one additional well added.</t>
        </r>
      </text>
    </comment>
    <comment ref="B30" authorId="0">
      <text>
        <r>
          <rPr>
            <b/>
            <sz val="9"/>
            <color indexed="81"/>
            <rFont val="Tahoma"/>
            <family val="2"/>
          </rPr>
          <t>John Sullivan:</t>
        </r>
        <r>
          <rPr>
            <sz val="9"/>
            <color indexed="81"/>
            <rFont val="Tahoma"/>
            <family val="2"/>
          </rPr>
          <t xml:space="preserve">
for EGS reference a 20 yr lifetime is assumed.</t>
        </r>
      </text>
    </comment>
    <comment ref="B32" authorId="0">
      <text>
        <r>
          <rPr>
            <b/>
            <sz val="9"/>
            <color indexed="81"/>
            <rFont val="Tahoma"/>
            <family val="2"/>
          </rPr>
          <t>John Sullivan:</t>
        </r>
        <r>
          <rPr>
            <sz val="9"/>
            <color indexed="81"/>
            <rFont val="Tahoma"/>
            <family val="2"/>
          </rPr>
          <t xml:space="preserve">
for EGS reference a 20 yr lifetime is assumed.</t>
        </r>
      </text>
    </comment>
    <comment ref="B34" authorId="0">
      <text>
        <r>
          <rPr>
            <b/>
            <sz val="9"/>
            <color indexed="81"/>
            <rFont val="Tahoma"/>
            <family val="2"/>
          </rPr>
          <t>John Sullivan:</t>
        </r>
        <r>
          <rPr>
            <sz val="9"/>
            <color indexed="81"/>
            <rFont val="Tahoma"/>
            <family val="2"/>
          </rPr>
          <t xml:space="preserve">
for EGS reference a 20 yr lifetime is assumed.</t>
        </r>
      </text>
    </comment>
    <comment ref="B36" authorId="0">
      <text>
        <r>
          <rPr>
            <b/>
            <sz val="9"/>
            <color indexed="81"/>
            <rFont val="Tahoma"/>
            <family val="2"/>
          </rPr>
          <t>John Sullivan:</t>
        </r>
        <r>
          <rPr>
            <sz val="9"/>
            <color indexed="81"/>
            <rFont val="Tahoma"/>
            <family val="2"/>
          </rPr>
          <t xml:space="preserve">
for EGS reference a 20 yr lifetime is assumed.</t>
        </r>
      </text>
    </comment>
    <comment ref="B38" authorId="0">
      <text>
        <r>
          <rPr>
            <b/>
            <sz val="9"/>
            <color indexed="81"/>
            <rFont val="Tahoma"/>
            <family val="2"/>
          </rPr>
          <t>John Sullivan:</t>
        </r>
        <r>
          <rPr>
            <sz val="9"/>
            <color indexed="81"/>
            <rFont val="Tahoma"/>
            <family val="2"/>
          </rPr>
          <t xml:space="preserve">
for EGS reference a 20 yr lifetime is assumed.</t>
        </r>
      </text>
    </comment>
    <comment ref="Z43" authorId="1">
      <text>
        <r>
          <rPr>
            <b/>
            <sz val="9"/>
            <color indexed="81"/>
            <rFont val="Tahoma"/>
            <family val="2"/>
          </rPr>
          <t>Dr. Sullivan:</t>
        </r>
        <r>
          <rPr>
            <sz val="9"/>
            <color indexed="81"/>
            <rFont val="Tahoma"/>
            <family val="2"/>
          </rPr>
          <t xml:space="preserve">
Improved - reference
</t>
        </r>
      </text>
    </comment>
    <comment ref="AA43" authorId="1">
      <text>
        <r>
          <rPr>
            <b/>
            <sz val="9"/>
            <color indexed="81"/>
            <rFont val="Tahoma"/>
            <family val="2"/>
          </rPr>
          <t>Dr. Sullivan:</t>
        </r>
        <r>
          <rPr>
            <sz val="9"/>
            <color indexed="81"/>
            <rFont val="Tahoma"/>
            <family val="2"/>
          </rPr>
          <t xml:space="preserve">
Improved - reference
</t>
        </r>
      </text>
    </comment>
    <comment ref="S57" authorId="0">
      <text>
        <r>
          <rPr>
            <b/>
            <sz val="9"/>
            <color indexed="81"/>
            <rFont val="Tahoma"/>
            <family val="2"/>
          </rPr>
          <t>John Sullivan:</t>
        </r>
        <r>
          <rPr>
            <sz val="9"/>
            <color indexed="81"/>
            <rFont val="Tahoma"/>
            <family val="2"/>
          </rPr>
          <t xml:space="preserve">
This entry departs from the originally reported values due to the fact that in this case all wells are considered and not just production wells.</t>
        </r>
      </text>
    </comment>
  </commentList>
</comments>
</file>

<file path=xl/sharedStrings.xml><?xml version="1.0" encoding="utf-8"?>
<sst xmlns="http://schemas.openxmlformats.org/spreadsheetml/2006/main" count="300" uniqueCount="141">
  <si>
    <t>MPR data employed for the new scenarios</t>
  </si>
  <si>
    <t>Case</t>
  </si>
  <si>
    <t>Aluminum</t>
  </si>
  <si>
    <t>cement</t>
  </si>
  <si>
    <t>concrete</t>
  </si>
  <si>
    <t>copper</t>
  </si>
  <si>
    <t>electricity</t>
  </si>
  <si>
    <t>Diesel</t>
  </si>
  <si>
    <t>NG</t>
  </si>
  <si>
    <t>Electronics</t>
  </si>
  <si>
    <t>Excavation</t>
  </si>
  <si>
    <t xml:space="preserve">glass </t>
  </si>
  <si>
    <t>iron</t>
  </si>
  <si>
    <t>Lead</t>
  </si>
  <si>
    <t>oil</t>
  </si>
  <si>
    <t>paint</t>
  </si>
  <si>
    <t>plastic</t>
  </si>
  <si>
    <t>sand</t>
  </si>
  <si>
    <t>Silicon</t>
  </si>
  <si>
    <t>steel</t>
  </si>
  <si>
    <t>wood</t>
  </si>
  <si>
    <t>Salt</t>
  </si>
  <si>
    <t>Zn</t>
  </si>
  <si>
    <t>insulation</t>
  </si>
  <si>
    <t>Water</t>
  </si>
  <si>
    <t>Site Area</t>
  </si>
  <si>
    <t>Thermal storage</t>
  </si>
  <si>
    <t>Delivered energy</t>
  </si>
  <si>
    <t>Power</t>
  </si>
  <si>
    <t>Natural Gas</t>
  </si>
  <si>
    <t>Lifetime</t>
  </si>
  <si>
    <t>Capacity Factor</t>
  </si>
  <si>
    <t>ref</t>
  </si>
  <si>
    <t>imprd</t>
  </si>
  <si>
    <t>Sales</t>
  </si>
  <si>
    <t>Wells</t>
  </si>
  <si>
    <t>LCOE</t>
  </si>
  <si>
    <r>
      <rPr>
        <sz val="11"/>
        <color theme="1"/>
        <rFont val="French Script MT"/>
        <family val="4"/>
      </rPr>
      <t>E</t>
    </r>
    <r>
      <rPr>
        <vertAlign val="subscript"/>
        <sz val="11"/>
        <color theme="1"/>
        <rFont val="Calibri"/>
        <family val="2"/>
        <scheme val="minor"/>
      </rPr>
      <t>pc</t>
    </r>
  </si>
  <si>
    <r>
      <t>ghg</t>
    </r>
    <r>
      <rPr>
        <vertAlign val="subscript"/>
        <sz val="11"/>
        <color theme="1"/>
        <rFont val="Calibri"/>
        <family val="2"/>
        <scheme val="minor"/>
      </rPr>
      <t>pc</t>
    </r>
  </si>
  <si>
    <t>MT</t>
  </si>
  <si>
    <t>mwh</t>
  </si>
  <si>
    <t>liters</t>
  </si>
  <si>
    <r>
      <t>m</t>
    </r>
    <r>
      <rPr>
        <vertAlign val="superscript"/>
        <sz val="10"/>
        <color theme="1"/>
        <rFont val="Calibri"/>
        <family val="2"/>
        <scheme val="minor"/>
      </rPr>
      <t>3</t>
    </r>
  </si>
  <si>
    <t>gal/MW</t>
  </si>
  <si>
    <t>gal/kWh</t>
  </si>
  <si>
    <t>hectors</t>
  </si>
  <si>
    <t>hrs</t>
  </si>
  <si>
    <t>twh/yr</t>
  </si>
  <si>
    <r>
      <t>MW</t>
    </r>
    <r>
      <rPr>
        <vertAlign val="subscript"/>
        <sz val="11"/>
        <color theme="1"/>
        <rFont val="Calibri"/>
        <family val="2"/>
        <scheme val="minor"/>
      </rPr>
      <t>el</t>
    </r>
  </si>
  <si>
    <r>
      <t>m</t>
    </r>
    <r>
      <rPr>
        <vertAlign val="superscript"/>
        <sz val="11"/>
        <color theme="1"/>
        <rFont val="Calibri"/>
        <family val="2"/>
        <scheme val="minor"/>
      </rPr>
      <t>3</t>
    </r>
    <r>
      <rPr>
        <sz val="11"/>
        <color theme="1"/>
        <rFont val="Calibri"/>
        <family val="2"/>
        <scheme val="minor"/>
      </rPr>
      <t>/yr</t>
    </r>
  </si>
  <si>
    <t>years</t>
  </si>
  <si>
    <t>%</t>
  </si>
  <si>
    <t>MW</t>
  </si>
  <si>
    <t>depth - km</t>
  </si>
  <si>
    <t># P_Wells</t>
  </si>
  <si>
    <t>I/P</t>
  </si>
  <si>
    <t>total wells</t>
  </si>
  <si>
    <t>¢/kWh</t>
  </si>
  <si>
    <t>kwh/kwh</t>
  </si>
  <si>
    <t>g/kWh</t>
  </si>
  <si>
    <t xml:space="preserve">H-A </t>
  </si>
  <si>
    <t>x</t>
  </si>
  <si>
    <t>binary</t>
  </si>
  <si>
    <t>"</t>
  </si>
  <si>
    <t>H-C</t>
  </si>
  <si>
    <t>H-E</t>
  </si>
  <si>
    <t>H-B</t>
  </si>
  <si>
    <t>Flash</t>
  </si>
  <si>
    <t>H-D</t>
  </si>
  <si>
    <t>Original</t>
  </si>
  <si>
    <t>EGS</t>
  </si>
  <si>
    <t xml:space="preserve"> </t>
  </si>
  <si>
    <t>E-A</t>
  </si>
  <si>
    <t>E-B</t>
  </si>
  <si>
    <t>E-C</t>
  </si>
  <si>
    <t>E-D</t>
  </si>
  <si>
    <t>E-E</t>
  </si>
  <si>
    <t>Analysis of HT-F and HT-B alternative scenarios</t>
  </si>
  <si>
    <t>#P wells</t>
  </si>
  <si>
    <t>#P/MW</t>
  </si>
  <si>
    <t>N_wells</t>
  </si>
  <si>
    <t>MW/Pwell</t>
  </si>
  <si>
    <t>f(MW, km,#)</t>
  </si>
  <si>
    <t>#P_Wells</t>
  </si>
  <si>
    <r>
      <rPr>
        <sz val="11"/>
        <color theme="1"/>
        <rFont val="Symbol"/>
        <family val="1"/>
        <charset val="2"/>
      </rPr>
      <t>D</t>
    </r>
    <r>
      <rPr>
        <sz val="11"/>
        <color theme="1"/>
        <rFont val="Calibri"/>
        <family val="2"/>
        <scheme val="minor"/>
      </rPr>
      <t>f(MW,km,#)</t>
    </r>
  </si>
  <si>
    <r>
      <rPr>
        <sz val="11"/>
        <color theme="1"/>
        <rFont val="Symbol"/>
        <family val="1"/>
        <charset val="2"/>
      </rPr>
      <t>D</t>
    </r>
    <r>
      <rPr>
        <sz val="11"/>
        <color theme="1"/>
        <rFont val="Calibri"/>
        <family val="2"/>
        <scheme val="minor"/>
      </rPr>
      <t>ghg</t>
    </r>
    <r>
      <rPr>
        <vertAlign val="subscript"/>
        <sz val="11"/>
        <color theme="1"/>
        <rFont val="Calibri"/>
        <family val="2"/>
        <scheme val="minor"/>
      </rPr>
      <t>pc</t>
    </r>
  </si>
  <si>
    <r>
      <rPr>
        <sz val="11"/>
        <color theme="1"/>
        <rFont val="Symbol"/>
        <family val="1"/>
        <charset val="2"/>
      </rPr>
      <t>D</t>
    </r>
    <r>
      <rPr>
        <sz val="11"/>
        <color theme="1"/>
        <rFont val="Calibri"/>
        <family val="2"/>
        <scheme val="minor"/>
      </rPr>
      <t>/</t>
    </r>
    <r>
      <rPr>
        <sz val="11"/>
        <color theme="1"/>
        <rFont val="Symbol"/>
        <family val="1"/>
        <charset val="2"/>
      </rPr>
      <t>D</t>
    </r>
  </si>
  <si>
    <t>&lt;#P&gt;</t>
  </si>
  <si>
    <t>&lt;#I&gt;</t>
  </si>
  <si>
    <t>Past HT-B</t>
  </si>
  <si>
    <t>Past HT-F</t>
  </si>
  <si>
    <t>Past EGS</t>
  </si>
  <si>
    <t>Analysis of EGS flash and binary  alternative scenarios</t>
  </si>
  <si>
    <t>EGS set</t>
  </si>
  <si>
    <t>Ref</t>
  </si>
  <si>
    <t>#*km/MW</t>
  </si>
  <si>
    <t>ghgpc</t>
  </si>
  <si>
    <t>EGS-B</t>
  </si>
  <si>
    <t>EGS-F</t>
  </si>
  <si>
    <t>Improved</t>
  </si>
  <si>
    <t>HT-B Alternative scenarios</t>
  </si>
  <si>
    <t>HT-F Alternative scenarios</t>
  </si>
  <si>
    <t>HT set</t>
  </si>
  <si>
    <t xml:space="preserve">reference </t>
  </si>
  <si>
    <t>HT-B</t>
  </si>
  <si>
    <t>original HT-F value</t>
  </si>
  <si>
    <t>HT-F</t>
  </si>
  <si>
    <t>original HT-B</t>
  </si>
  <si>
    <t>Summary</t>
  </si>
  <si>
    <t xml:space="preserve">Life cycle analysis is an environmental assessment method that quantifies the environmental performance of a product system over its entire lifetime, from cradle to grave. Based on a set of relevant metrics, the method is aptly suited for comparing the environmental performance of competing products systems. This file contains data pertaining to LCAs of electric power production from a range of generating technologies including geothermal. The LCA for electric power has been broken down into two life cycle stages, namely the plant cycle and the fuel cycle.  </t>
  </si>
  <si>
    <t>Plant Cycle</t>
  </si>
  <si>
    <t>Fuel Cycle</t>
  </si>
  <si>
    <t>Relevant Metrics</t>
  </si>
  <si>
    <r>
      <t xml:space="preserve">Greenhouse gas ratio: ghg = </t>
    </r>
    <r>
      <rPr>
        <b/>
        <sz val="11"/>
        <color theme="3" tint="-0.249977111117893"/>
        <rFont val="Symbol"/>
        <family val="1"/>
        <charset val="2"/>
      </rPr>
      <t>S</t>
    </r>
    <r>
      <rPr>
        <b/>
        <sz val="11"/>
        <color theme="3" tint="-0.249977111117893"/>
        <rFont val="Calibri"/>
        <family val="2"/>
        <scheme val="minor"/>
      </rPr>
      <t>GHG</t>
    </r>
    <r>
      <rPr>
        <b/>
        <vertAlign val="subscript"/>
        <sz val="11"/>
        <color theme="3" tint="-0.249977111117893"/>
        <rFont val="Calibri"/>
        <family val="2"/>
        <scheme val="minor"/>
      </rPr>
      <t>i</t>
    </r>
    <r>
      <rPr>
        <b/>
        <sz val="11"/>
        <color theme="3" tint="-0.249977111117893"/>
        <rFont val="Calibri"/>
        <family val="2"/>
        <scheme val="minor"/>
      </rPr>
      <t xml:space="preserve">/Eout, where </t>
    </r>
    <r>
      <rPr>
        <b/>
        <sz val="11"/>
        <color theme="3" tint="-0.249977111117893"/>
        <rFont val="Symbol"/>
        <family val="1"/>
        <charset val="2"/>
      </rPr>
      <t>S</t>
    </r>
    <r>
      <rPr>
        <b/>
        <sz val="11"/>
        <color theme="3" tint="-0.249977111117893"/>
        <rFont val="Calibri"/>
        <family val="2"/>
        <scheme val="minor"/>
      </rPr>
      <t>GHG</t>
    </r>
    <r>
      <rPr>
        <b/>
        <vertAlign val="subscript"/>
        <sz val="11"/>
        <color theme="3" tint="-0.249977111117893"/>
        <rFont val="Calibri"/>
        <family val="2"/>
        <scheme val="minor"/>
      </rPr>
      <t>i</t>
    </r>
    <r>
      <rPr>
        <b/>
        <sz val="11"/>
        <color theme="3" tint="-0.249977111117893"/>
        <rFont val="Calibri"/>
        <family val="2"/>
        <scheme val="minor"/>
      </rPr>
      <t xml:space="preserve"> is the sum of all incurred greenhouse gas emissions "i" in equivalent CO</t>
    </r>
    <r>
      <rPr>
        <b/>
        <vertAlign val="subscript"/>
        <sz val="11"/>
        <color theme="3" tint="-0.249977111117893"/>
        <rFont val="Calibri"/>
        <family val="2"/>
        <scheme val="minor"/>
      </rPr>
      <t>2</t>
    </r>
    <r>
      <rPr>
        <b/>
        <sz val="11"/>
        <color theme="3" tint="-0.249977111117893"/>
        <rFont val="Calibri"/>
        <family val="2"/>
        <scheme val="minor"/>
      </rPr>
      <t xml:space="preserve"> units.</t>
    </r>
  </si>
  <si>
    <t>These data were developed by Argonne National Laboratory: contact person is J. L. Sullivan</t>
  </si>
  <si>
    <t>For detailed discussions on germane methods, models, metrics and results, see the reports listed below</t>
  </si>
  <si>
    <t>Sullivan, JL, Clark, C, Han, J., Harto, C., and Wang, M.Q.,  “Cumulative energy, emissions and water consumption for Geothermal Power Production”,  J.  Renew.  Sustain.  Energy, 5, 023127 (2013), doi: 10.1063/1.4798315.</t>
  </si>
  <si>
    <t>Sullivan, J.L., C.E. Clark, J. Han, and M. Wang. 2010. Life-Cycle Analysis Results of Geothermal Systems in Comparison to Other Power Systems, ANL/ESD/10-5.</t>
  </si>
  <si>
    <t>Sullivan, J.L., C.E. Clark, L. Yuan, J. Han, and M. Wang. 2011. Life-Cycle Analysis Results of Geothermal Systems in Comparison to Other Power Systems, Part II, ANL/ESD/11-12.</t>
  </si>
  <si>
    <r>
      <t>Clark, C.E., Harto, C.B., Sullivan, J.L., and Wang, M.Q., 2011a, “Water Use in the Development and Operation of Geothermal Power Plants</t>
    </r>
    <r>
      <rPr>
        <i/>
        <sz val="12"/>
        <color theme="1"/>
        <rFont val="Times New Roman"/>
        <family val="1"/>
      </rPr>
      <t>”,</t>
    </r>
    <r>
      <rPr>
        <sz val="12"/>
        <color theme="1"/>
        <rFont val="Times New Roman"/>
        <family val="1"/>
      </rPr>
      <t xml:space="preserve"> ANL/EVS/R-10/5. </t>
    </r>
  </si>
  <si>
    <t>Sullivan, J.L., E. Frank, J. Han, A, Elgowainy, and M. Q. Wang, Geothermal Life Cycle Assessment – Part 3; ANL/ESD 12-15</t>
  </si>
  <si>
    <t>Sullivan, J.L. and M.Q. Wang, 2013b, Life Cycle Greenhouse Gas Emissions from Geothermal Electricity Production, J. Renewable &amp; Sustainable Energy, 5, 063122 1-13.</t>
  </si>
  <si>
    <t xml:space="preserve">Sullivan, J. L., T. Stephens, and M. Q. Wang, GEOTHERMAL POWER PRODUCTION: ALTERNATIVE SCENARIOS AND CRITICAL ISSUES, ANL/ESD  - 14/2
</t>
  </si>
  <si>
    <t>System</t>
  </si>
  <si>
    <t>hydrothermal</t>
  </si>
  <si>
    <t>Power Sales</t>
  </si>
  <si>
    <t>Plant type</t>
  </si>
  <si>
    <t>GREET LCA metrics</t>
  </si>
  <si>
    <t>GETEM LCOE</t>
  </si>
  <si>
    <t>All units per MW of plant capacity</t>
  </si>
  <si>
    <t>Hydrothermal plant scenarios</t>
  </si>
  <si>
    <t>EGS plant scenarios</t>
  </si>
  <si>
    <t>Life cycle inventory results for 10 alternative geothermal scenarios</t>
  </si>
  <si>
    <r>
      <t xml:space="preserve">Energy ratio: </t>
    </r>
    <r>
      <rPr>
        <b/>
        <sz val="11"/>
        <color theme="3" tint="-0.249977111117893"/>
        <rFont val="French Script MT"/>
        <family val="4"/>
      </rPr>
      <t>E</t>
    </r>
    <r>
      <rPr>
        <b/>
        <sz val="11"/>
        <color theme="3" tint="-0.249977111117893"/>
        <rFont val="Calibri"/>
        <family val="2"/>
        <scheme val="minor"/>
      </rPr>
      <t xml:space="preserve"> = E</t>
    </r>
    <r>
      <rPr>
        <b/>
        <vertAlign val="subscript"/>
        <sz val="11"/>
        <color theme="3" tint="-0.249977111117893"/>
        <rFont val="Calibri"/>
        <family val="2"/>
        <scheme val="minor"/>
      </rPr>
      <t>in</t>
    </r>
    <r>
      <rPr>
        <b/>
        <sz val="11"/>
        <color theme="3" tint="-0.249977111117893"/>
        <rFont val="Calibri"/>
        <family val="2"/>
        <scheme val="minor"/>
      </rPr>
      <t xml:space="preserve"> /E</t>
    </r>
    <r>
      <rPr>
        <b/>
        <vertAlign val="subscript"/>
        <sz val="11"/>
        <color theme="3" tint="-0.249977111117893"/>
        <rFont val="Calibri"/>
        <family val="2"/>
        <scheme val="minor"/>
      </rPr>
      <t>out</t>
    </r>
    <r>
      <rPr>
        <b/>
        <sz val="11"/>
        <color theme="3" tint="-0.249977111117893"/>
        <rFont val="Calibri"/>
        <family val="2"/>
        <scheme val="minor"/>
      </rPr>
      <t>, where E</t>
    </r>
    <r>
      <rPr>
        <b/>
        <vertAlign val="subscript"/>
        <sz val="11"/>
        <color theme="3" tint="-0.249977111117893"/>
        <rFont val="Calibri"/>
        <family val="2"/>
        <scheme val="minor"/>
      </rPr>
      <t>in</t>
    </r>
    <r>
      <rPr>
        <b/>
        <sz val="11"/>
        <color theme="3" tint="-0.249977111117893"/>
        <rFont val="Calibri"/>
        <family val="2"/>
        <scheme val="minor"/>
      </rPr>
      <t xml:space="preserve"> is system wide fossil energy input and E</t>
    </r>
    <r>
      <rPr>
        <b/>
        <vertAlign val="subscript"/>
        <sz val="11"/>
        <color theme="3" tint="-0.249977111117893"/>
        <rFont val="Calibri"/>
        <family val="2"/>
        <scheme val="minor"/>
      </rPr>
      <t>out</t>
    </r>
    <r>
      <rPr>
        <b/>
        <sz val="11"/>
        <color theme="3" tint="-0.249977111117893"/>
        <rFont val="Calibri"/>
        <family val="2"/>
        <scheme val="minor"/>
      </rPr>
      <t xml:space="preserve"> is lifetime electricity output.</t>
    </r>
  </si>
  <si>
    <r>
      <t xml:space="preserve">The information given in this file pertains to Argonne LCAs of the plant cycle stage for a set of ten new geothermal scenario pairs, each comprised of a reference and improved case. The types of plants evaluated are hydrothermal binary and flash and Enhanced Geothermal Systems (EGS) binary and flash plants. Each scenario pair was developed by the LCOE group using GETEM as a way to identify plant operational and resource combinations that could reduce geothermal power plant LCOE values. Based on the specified plant and well field characteristics (plant type, capacity, capacity factor and lifetime, and well numbers and depths) for each case of each pair, Argonne generated material to power ratios (MPRs) using previously developed and described models (see references below). From the MPRs and plant and well field characteristics for all of the cases, environmental life cycle assessments were subsequently conducted for comparisons between reference and improved cases within each pair and for comparisons among the scenarios.  The primary metrics employed for the comparisons are the plant cycle fossil energy and greenhouse gas ratios, i.e. </t>
    </r>
    <r>
      <rPr>
        <b/>
        <sz val="11"/>
        <color theme="3" tint="-0.249977111117893"/>
        <rFont val="French Script MT"/>
        <family val="4"/>
      </rPr>
      <t>E</t>
    </r>
    <r>
      <rPr>
        <b/>
        <vertAlign val="subscript"/>
        <sz val="11"/>
        <color theme="3" tint="-0.249977111117893"/>
        <rFont val="Calibri"/>
        <family val="2"/>
        <scheme val="minor"/>
      </rPr>
      <t>pc</t>
    </r>
    <r>
      <rPr>
        <b/>
        <sz val="11"/>
        <color theme="3" tint="-0.249977111117893"/>
        <rFont val="Calibri"/>
        <family val="2"/>
        <scheme val="minor"/>
      </rPr>
      <t xml:space="preserve"> and ghg</t>
    </r>
    <r>
      <rPr>
        <b/>
        <vertAlign val="subscript"/>
        <sz val="11"/>
        <color theme="3" tint="-0.249977111117893"/>
        <rFont val="Calibri"/>
        <family val="2"/>
        <scheme val="minor"/>
      </rPr>
      <t>pc</t>
    </r>
    <r>
      <rPr>
        <b/>
        <sz val="11"/>
        <color theme="3" tint="-0.249977111117893"/>
        <rFont val="Calibri"/>
        <family val="2"/>
        <scheme val="minor"/>
      </rPr>
      <t xml:space="preserve">, respectively. Only MPR, </t>
    </r>
    <r>
      <rPr>
        <b/>
        <sz val="11"/>
        <color theme="3" tint="-0.249977111117893"/>
        <rFont val="French Script MT"/>
        <family val="4"/>
      </rPr>
      <t>E</t>
    </r>
    <r>
      <rPr>
        <b/>
        <vertAlign val="subscript"/>
        <sz val="11"/>
        <color theme="3" tint="-0.249977111117893"/>
        <rFont val="Calibri"/>
        <family val="2"/>
        <scheme val="minor"/>
      </rPr>
      <t>pc</t>
    </r>
    <r>
      <rPr>
        <b/>
        <sz val="11"/>
        <color theme="3" tint="-0.249977111117893"/>
        <rFont val="Calibri"/>
        <family val="2"/>
        <scheme val="minor"/>
      </rPr>
      <t>, ghg</t>
    </r>
    <r>
      <rPr>
        <b/>
        <vertAlign val="subscript"/>
        <sz val="11"/>
        <color theme="3" tint="-0.249977111117893"/>
        <rFont val="Calibri"/>
        <family val="2"/>
        <scheme val="minor"/>
      </rPr>
      <t>pc</t>
    </r>
    <r>
      <rPr>
        <b/>
        <sz val="11"/>
        <color theme="3" tint="-0.249977111117893"/>
        <rFont val="Calibri"/>
        <family val="2"/>
        <scheme val="minor"/>
      </rPr>
      <t>, and LCOE (levelized cost of electricity) data and plots are presented here; see reference 7 for a detailed discussion.</t>
    </r>
  </si>
  <si>
    <t xml:space="preserve">For the cycle (pc), the data required include compositional materials for plants, equipment, and in the case of geothermal wells and topside piping, and data on the fuels required to make these materials and conduct construction activities. From these data, material to power ratios (MPR) were computed based on plant net capacity. </t>
  </si>
  <si>
    <t>The fuel cycle (fc) has two components: fuel production (fp) and fuel use (fu). Information on the production and use of a wide range of fuels are readily available in the Argonne GREET1 model, including the fuel cycles of electricity production.</t>
  </si>
  <si>
    <t xml:space="preserve">In general, </t>
  </si>
  <si>
    <r>
      <rPr>
        <b/>
        <sz val="11"/>
        <color theme="3" tint="-0.249977111117893"/>
        <rFont val="French Script MT"/>
        <family val="4"/>
      </rPr>
      <t>E</t>
    </r>
    <r>
      <rPr>
        <b/>
        <vertAlign val="subscript"/>
        <sz val="11"/>
        <color theme="3" tint="-0.249977111117893"/>
        <rFont val="Calibri"/>
        <family val="2"/>
        <scheme val="minor"/>
      </rPr>
      <t>tot</t>
    </r>
    <r>
      <rPr>
        <b/>
        <sz val="11"/>
        <color theme="3" tint="-0.249977111117893"/>
        <rFont val="Calibri"/>
        <family val="2"/>
        <scheme val="minor"/>
      </rPr>
      <t xml:space="preserve">   =  </t>
    </r>
    <r>
      <rPr>
        <b/>
        <sz val="11"/>
        <color theme="3" tint="-0.249977111117893"/>
        <rFont val="French Script MT"/>
        <family val="4"/>
      </rPr>
      <t>E</t>
    </r>
    <r>
      <rPr>
        <b/>
        <vertAlign val="subscript"/>
        <sz val="11"/>
        <color theme="3" tint="-0.249977111117893"/>
        <rFont val="Calibri"/>
        <family val="2"/>
        <scheme val="minor"/>
      </rPr>
      <t>pc</t>
    </r>
    <r>
      <rPr>
        <b/>
        <sz val="11"/>
        <color theme="3" tint="-0.249977111117893"/>
        <rFont val="Calibri"/>
        <family val="2"/>
        <scheme val="minor"/>
      </rPr>
      <t xml:space="preserve">   +  </t>
    </r>
    <r>
      <rPr>
        <b/>
        <sz val="11"/>
        <color theme="3" tint="-0.249977111117893"/>
        <rFont val="French Script MT"/>
        <family val="4"/>
      </rPr>
      <t>E</t>
    </r>
    <r>
      <rPr>
        <b/>
        <vertAlign val="subscript"/>
        <sz val="11"/>
        <color theme="3" tint="-0.249977111117893"/>
        <rFont val="Calibri"/>
        <family val="2"/>
        <scheme val="minor"/>
      </rPr>
      <t>fc</t>
    </r>
  </si>
  <si>
    <r>
      <t>ghg</t>
    </r>
    <r>
      <rPr>
        <b/>
        <vertAlign val="subscript"/>
        <sz val="11"/>
        <color theme="3" tint="-0.249977111117893"/>
        <rFont val="Calibri"/>
        <family val="2"/>
        <scheme val="minor"/>
      </rPr>
      <t>tot</t>
    </r>
    <r>
      <rPr>
        <b/>
        <sz val="11"/>
        <color theme="3" tint="-0.249977111117893"/>
        <rFont val="Calibri"/>
        <family val="2"/>
        <scheme val="minor"/>
      </rPr>
      <t xml:space="preserve">   =   ghg</t>
    </r>
    <r>
      <rPr>
        <b/>
        <vertAlign val="subscript"/>
        <sz val="11"/>
        <color theme="3" tint="-0.249977111117893"/>
        <rFont val="Calibri"/>
        <family val="2"/>
        <scheme val="minor"/>
      </rPr>
      <t>pc</t>
    </r>
    <r>
      <rPr>
        <b/>
        <sz val="11"/>
        <color theme="3" tint="-0.249977111117893"/>
        <rFont val="Calibri"/>
        <family val="2"/>
        <scheme val="minor"/>
      </rPr>
      <t xml:space="preserve">   +   ghg</t>
    </r>
    <r>
      <rPr>
        <b/>
        <vertAlign val="subscript"/>
        <sz val="11"/>
        <color theme="3" tint="-0.249977111117893"/>
        <rFont val="Calibri"/>
        <family val="2"/>
        <scheme val="minor"/>
      </rPr>
      <t>fc</t>
    </r>
  </si>
  <si>
    <t xml:space="preserve">For geothermal, there is no fossil fuel consumption in the fuel cycle but there are GHG emissions in the fuel use stage for some plants. </t>
  </si>
</sst>
</file>

<file path=xl/styles.xml><?xml version="1.0" encoding="utf-8"?>
<styleSheet xmlns="http://schemas.openxmlformats.org/spreadsheetml/2006/main">
  <numFmts count="4">
    <numFmt numFmtId="43" formatCode="_(* #,##0.00_);_(* \(#,##0.00\);_(* &quot;-&quot;??_);_(@_)"/>
    <numFmt numFmtId="164" formatCode="0.000"/>
    <numFmt numFmtId="165" formatCode="0.0"/>
    <numFmt numFmtId="166" formatCode="0.0000"/>
  </numFmts>
  <fonts count="25">
    <font>
      <sz val="11"/>
      <color theme="1"/>
      <name val="Calibri"/>
      <family val="2"/>
      <scheme val="minor"/>
    </font>
    <font>
      <sz val="11"/>
      <color theme="1"/>
      <name val="Calibri"/>
      <family val="2"/>
      <scheme val="minor"/>
    </font>
    <font>
      <b/>
      <sz val="11"/>
      <color rgb="FFC00000"/>
      <name val="Calibri"/>
      <family val="2"/>
      <scheme val="minor"/>
    </font>
    <font>
      <sz val="11"/>
      <color theme="1"/>
      <name val="French Script MT"/>
      <family val="4"/>
    </font>
    <font>
      <vertAlign val="subscript"/>
      <sz val="11"/>
      <color theme="1"/>
      <name val="Calibri"/>
      <family val="2"/>
      <scheme val="minor"/>
    </font>
    <font>
      <sz val="10"/>
      <color theme="1"/>
      <name val="Calibri"/>
      <family val="2"/>
      <scheme val="minor"/>
    </font>
    <font>
      <vertAlign val="superscript"/>
      <sz val="10"/>
      <color theme="1"/>
      <name val="Calibri"/>
      <family val="2"/>
      <scheme val="minor"/>
    </font>
    <font>
      <vertAlign val="superscript"/>
      <sz val="11"/>
      <color theme="1"/>
      <name val="Calibri"/>
      <family val="2"/>
      <scheme val="minor"/>
    </font>
    <font>
      <sz val="11"/>
      <color theme="1"/>
      <name val="Times New Roman"/>
      <family val="1"/>
    </font>
    <font>
      <sz val="11"/>
      <color theme="1"/>
      <name val="Calibri"/>
      <family val="2"/>
    </font>
    <font>
      <sz val="11"/>
      <color theme="1"/>
      <name val="Symbol"/>
      <family val="1"/>
      <charset val="2"/>
    </font>
    <font>
      <b/>
      <sz val="9"/>
      <color indexed="81"/>
      <name val="Tahoma"/>
      <family val="2"/>
    </font>
    <font>
      <sz val="9"/>
      <color indexed="81"/>
      <name val="Tahoma"/>
      <family val="2"/>
    </font>
    <font>
      <b/>
      <sz val="12"/>
      <color rgb="FFC00000"/>
      <name val="Calibri"/>
      <family val="2"/>
      <scheme val="minor"/>
    </font>
    <font>
      <b/>
      <sz val="11"/>
      <color theme="3" tint="-0.249977111117893"/>
      <name val="Calibri"/>
      <family val="2"/>
      <scheme val="minor"/>
    </font>
    <font>
      <b/>
      <vertAlign val="subscript"/>
      <sz val="11"/>
      <color theme="3" tint="-0.249977111117893"/>
      <name val="Calibri"/>
      <family val="2"/>
      <scheme val="minor"/>
    </font>
    <font>
      <b/>
      <sz val="11"/>
      <color theme="3" tint="-0.249977111117893"/>
      <name val="Symbol"/>
      <family val="1"/>
      <charset val="2"/>
    </font>
    <font>
      <sz val="12"/>
      <color theme="1"/>
      <name val="Times New Roman"/>
      <family val="1"/>
    </font>
    <font>
      <i/>
      <sz val="12"/>
      <color theme="1"/>
      <name val="Times New Roman"/>
      <family val="1"/>
    </font>
    <font>
      <sz val="9"/>
      <color theme="1"/>
      <name val="Times New Roman"/>
      <family val="1"/>
    </font>
    <font>
      <sz val="10"/>
      <name val="Arial"/>
      <family val="2"/>
    </font>
    <font>
      <sz val="10"/>
      <color indexed="8"/>
      <name val="Arial"/>
      <family val="2"/>
    </font>
    <font>
      <sz val="11"/>
      <color theme="1"/>
      <name val="Arial"/>
      <family val="2"/>
    </font>
    <font>
      <b/>
      <sz val="14"/>
      <color rgb="FFC00000"/>
      <name val="Calibri"/>
      <family val="2"/>
      <scheme val="minor"/>
    </font>
    <font>
      <b/>
      <sz val="11"/>
      <color theme="3" tint="-0.249977111117893"/>
      <name val="French Script MT"/>
      <family val="4"/>
    </font>
  </fonts>
  <fills count="1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0.249977111117893"/>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33">
    <xf numFmtId="0" fontId="0" fillId="0" borderId="0"/>
    <xf numFmtId="0" fontId="1" fillId="0" borderId="0"/>
    <xf numFmtId="0" fontId="2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2" fillId="0" borderId="0"/>
    <xf numFmtId="0" fontId="1" fillId="0" borderId="0"/>
    <xf numFmtId="0" fontId="1" fillId="0" borderId="0"/>
    <xf numFmtId="0" fontId="21" fillId="0" borderId="0"/>
    <xf numFmtId="0" fontId="21" fillId="0" borderId="0"/>
    <xf numFmtId="0" fontId="1" fillId="0" borderId="0"/>
    <xf numFmtId="0" fontId="1" fillId="0" borderId="0"/>
    <xf numFmtId="0" fontId="20" fillId="0" borderId="0"/>
    <xf numFmtId="0" fontId="1" fillId="0" borderId="0"/>
    <xf numFmtId="0" fontId="22" fillId="0" borderId="0"/>
    <xf numFmtId="0" fontId="1" fillId="0" borderId="0"/>
    <xf numFmtId="0" fontId="1" fillId="0" borderId="0"/>
    <xf numFmtId="0" fontId="1" fillId="0" borderId="0"/>
    <xf numFmtId="9" fontId="1" fillId="0" borderId="0" applyFont="0" applyFill="0" applyBorder="0" applyAlignment="0" applyProtection="0"/>
  </cellStyleXfs>
  <cellXfs count="370">
    <xf numFmtId="0" fontId="0" fillId="0" borderId="0" xfId="0"/>
    <xf numFmtId="0" fontId="0" fillId="0" borderId="0" xfId="0" applyAlignment="1">
      <alignment horizontal="center"/>
    </xf>
    <xf numFmtId="0" fontId="0" fillId="3" borderId="5" xfId="0" applyFill="1" applyBorder="1" applyAlignment="1">
      <alignment horizontal="center" wrapText="1"/>
    </xf>
    <xf numFmtId="0" fontId="0" fillId="3" borderId="5" xfId="0" applyFill="1" applyBorder="1" applyAlignment="1">
      <alignment wrapText="1"/>
    </xf>
    <xf numFmtId="4" fontId="0" fillId="3" borderId="5" xfId="0" applyNumberFormat="1" applyFill="1" applyBorder="1" applyAlignment="1">
      <alignment horizontal="center" wrapText="1"/>
    </xf>
    <xf numFmtId="4" fontId="0" fillId="3" borderId="6" xfId="0" applyNumberFormat="1" applyFill="1" applyBorder="1" applyAlignment="1">
      <alignment horizontal="center" wrapText="1"/>
    </xf>
    <xf numFmtId="0" fontId="5" fillId="3" borderId="8" xfId="0" applyFont="1" applyFill="1" applyBorder="1" applyAlignment="1">
      <alignment horizontal="center"/>
    </xf>
    <xf numFmtId="0" fontId="0" fillId="3" borderId="8" xfId="0" applyFill="1" applyBorder="1" applyAlignment="1">
      <alignment horizontal="center"/>
    </xf>
    <xf numFmtId="4" fontId="0" fillId="3" borderId="8" xfId="0" applyNumberFormat="1" applyFill="1" applyBorder="1" applyAlignment="1">
      <alignment horizontal="center"/>
    </xf>
    <xf numFmtId="4" fontId="0" fillId="3" borderId="9" xfId="0" applyNumberFormat="1" applyFill="1" applyBorder="1" applyAlignment="1">
      <alignment horizontal="center"/>
    </xf>
    <xf numFmtId="0" fontId="8" fillId="0" borderId="0" xfId="0" applyFont="1" applyAlignment="1">
      <alignment horizontal="center"/>
    </xf>
    <xf numFmtId="0" fontId="0" fillId="4" borderId="0" xfId="0" applyFill="1"/>
    <xf numFmtId="0" fontId="0" fillId="4" borderId="0" xfId="0" applyFill="1" applyAlignment="1">
      <alignment horizontal="center"/>
    </xf>
    <xf numFmtId="1" fontId="0" fillId="4" borderId="0" xfId="0" applyNumberFormat="1" applyFill="1" applyAlignment="1">
      <alignment horizontal="center"/>
    </xf>
    <xf numFmtId="165" fontId="0" fillId="4" borderId="0" xfId="0" applyNumberFormat="1" applyFill="1" applyAlignment="1">
      <alignment horizontal="center"/>
    </xf>
    <xf numFmtId="0" fontId="0" fillId="5" borderId="0" xfId="0" applyFill="1"/>
    <xf numFmtId="0" fontId="0" fillId="5" borderId="0" xfId="0" applyFill="1" applyAlignment="1">
      <alignment horizontal="center"/>
    </xf>
    <xf numFmtId="165" fontId="9" fillId="5" borderId="0" xfId="0" applyNumberFormat="1" applyFont="1" applyFill="1" applyAlignment="1">
      <alignment horizontal="center"/>
    </xf>
    <xf numFmtId="2" fontId="0" fillId="5" borderId="0" xfId="0" applyNumberFormat="1" applyFill="1" applyAlignment="1">
      <alignment horizontal="center"/>
    </xf>
    <xf numFmtId="1" fontId="0" fillId="5" borderId="0" xfId="0" applyNumberFormat="1" applyFill="1" applyAlignment="1">
      <alignment horizontal="center"/>
    </xf>
    <xf numFmtId="165" fontId="0" fillId="5" borderId="0" xfId="0" applyNumberFormat="1" applyFill="1" applyAlignment="1">
      <alignment horizontal="center"/>
    </xf>
    <xf numFmtId="0" fontId="0" fillId="6" borderId="5" xfId="0" applyFill="1" applyBorder="1"/>
    <xf numFmtId="0" fontId="0" fillId="6" borderId="5" xfId="0" applyFill="1" applyBorder="1" applyAlignment="1">
      <alignment horizontal="center"/>
    </xf>
    <xf numFmtId="165" fontId="0" fillId="6" borderId="5" xfId="0" applyNumberFormat="1" applyFill="1" applyBorder="1" applyAlignment="1">
      <alignment horizontal="center"/>
    </xf>
    <xf numFmtId="1" fontId="0" fillId="6" borderId="5" xfId="0" applyNumberFormat="1" applyFill="1" applyBorder="1" applyAlignment="1">
      <alignment horizontal="center"/>
    </xf>
    <xf numFmtId="2" fontId="0" fillId="6" borderId="5" xfId="0" applyNumberFormat="1" applyFill="1" applyBorder="1" applyAlignment="1">
      <alignment horizontal="center"/>
    </xf>
    <xf numFmtId="0" fontId="0" fillId="6" borderId="6" xfId="0" applyFill="1" applyBorder="1" applyAlignment="1">
      <alignment horizontal="center"/>
    </xf>
    <xf numFmtId="0" fontId="0" fillId="6" borderId="0" xfId="0" applyFill="1" applyBorder="1"/>
    <xf numFmtId="0" fontId="0" fillId="6" borderId="0" xfId="0" applyFill="1" applyBorder="1" applyAlignment="1">
      <alignment horizontal="center"/>
    </xf>
    <xf numFmtId="165" fontId="0" fillId="6" borderId="0" xfId="0" applyNumberFormat="1" applyFill="1" applyBorder="1" applyAlignment="1">
      <alignment horizontal="center"/>
    </xf>
    <xf numFmtId="1" fontId="0" fillId="6" borderId="0" xfId="0" applyNumberFormat="1" applyFill="1" applyBorder="1" applyAlignment="1">
      <alignment horizontal="center"/>
    </xf>
    <xf numFmtId="2" fontId="0" fillId="6" borderId="0" xfId="0" applyNumberFormat="1" applyFill="1" applyBorder="1" applyAlignment="1">
      <alignment horizontal="center"/>
    </xf>
    <xf numFmtId="0" fontId="0" fillId="6" borderId="10" xfId="0" applyFill="1" applyBorder="1" applyAlignment="1">
      <alignment horizontal="center"/>
    </xf>
    <xf numFmtId="0" fontId="0" fillId="6" borderId="8" xfId="0" applyFill="1" applyBorder="1"/>
    <xf numFmtId="0" fontId="0" fillId="6" borderId="8" xfId="0" applyFill="1" applyBorder="1" applyAlignment="1">
      <alignment horizontal="center"/>
    </xf>
    <xf numFmtId="0" fontId="0" fillId="6" borderId="9" xfId="0" applyFill="1" applyBorder="1"/>
    <xf numFmtId="0" fontId="0" fillId="0" borderId="0" xfId="0" applyFill="1"/>
    <xf numFmtId="0" fontId="0" fillId="0" borderId="0" xfId="0" applyFill="1" applyAlignment="1">
      <alignment horizontal="center"/>
    </xf>
    <xf numFmtId="0" fontId="0" fillId="7" borderId="4" xfId="0" applyFill="1" applyBorder="1"/>
    <xf numFmtId="0" fontId="0" fillId="7" borderId="5" xfId="0" applyFill="1" applyBorder="1" applyAlignment="1">
      <alignment horizontal="center"/>
    </xf>
    <xf numFmtId="165" fontId="0" fillId="7" borderId="5" xfId="0" applyNumberFormat="1" applyFill="1" applyBorder="1" applyAlignment="1">
      <alignment horizontal="center"/>
    </xf>
    <xf numFmtId="3" fontId="0" fillId="7" borderId="5" xfId="0" applyNumberFormat="1" applyFill="1" applyBorder="1" applyAlignment="1">
      <alignment horizontal="center"/>
    </xf>
    <xf numFmtId="1" fontId="0" fillId="7" borderId="5" xfId="0" applyNumberFormat="1" applyFill="1" applyBorder="1" applyAlignment="1">
      <alignment horizontal="center"/>
    </xf>
    <xf numFmtId="0" fontId="0" fillId="7" borderId="6" xfId="0" applyFill="1" applyBorder="1" applyAlignment="1">
      <alignment horizontal="center"/>
    </xf>
    <xf numFmtId="0" fontId="0" fillId="7" borderId="11" xfId="0" applyFill="1" applyBorder="1"/>
    <xf numFmtId="0" fontId="0" fillId="7" borderId="0" xfId="0" applyFill="1" applyBorder="1" applyAlignment="1">
      <alignment horizontal="center"/>
    </xf>
    <xf numFmtId="165" fontId="0" fillId="7" borderId="0" xfId="0" applyNumberFormat="1" applyFill="1" applyBorder="1" applyAlignment="1">
      <alignment horizontal="center"/>
    </xf>
    <xf numFmtId="3" fontId="0" fillId="7" borderId="0" xfId="0" applyNumberFormat="1" applyFill="1" applyBorder="1" applyAlignment="1">
      <alignment horizontal="center"/>
    </xf>
    <xf numFmtId="1" fontId="0" fillId="7" borderId="0" xfId="0" applyNumberFormat="1" applyFill="1" applyBorder="1" applyAlignment="1">
      <alignment horizontal="center"/>
    </xf>
    <xf numFmtId="0" fontId="0" fillId="7" borderId="10" xfId="0" applyFill="1" applyBorder="1" applyAlignment="1">
      <alignment horizontal="center"/>
    </xf>
    <xf numFmtId="0" fontId="0" fillId="8" borderId="11" xfId="0" applyFill="1" applyBorder="1"/>
    <xf numFmtId="0" fontId="0" fillId="8" borderId="0" xfId="0" applyFill="1" applyBorder="1" applyAlignment="1">
      <alignment horizontal="center"/>
    </xf>
    <xf numFmtId="165" fontId="0" fillId="8" borderId="0" xfId="0" applyNumberFormat="1" applyFill="1" applyBorder="1" applyAlignment="1">
      <alignment horizontal="center"/>
    </xf>
    <xf numFmtId="3" fontId="0" fillId="8" borderId="0" xfId="0" applyNumberFormat="1" applyFill="1" applyBorder="1" applyAlignment="1">
      <alignment horizontal="center"/>
    </xf>
    <xf numFmtId="1" fontId="0" fillId="8" borderId="0" xfId="0" applyNumberFormat="1" applyFill="1" applyBorder="1" applyAlignment="1">
      <alignment horizontal="center"/>
    </xf>
    <xf numFmtId="0" fontId="0" fillId="8" borderId="10" xfId="0" applyFill="1" applyBorder="1" applyAlignment="1">
      <alignment horizontal="center"/>
    </xf>
    <xf numFmtId="0" fontId="0" fillId="9" borderId="11" xfId="0" applyFill="1" applyBorder="1"/>
    <xf numFmtId="0" fontId="0" fillId="9" borderId="0" xfId="0" applyFill="1" applyBorder="1" applyAlignment="1">
      <alignment horizontal="center"/>
    </xf>
    <xf numFmtId="165" fontId="0" fillId="9" borderId="0" xfId="0" applyNumberFormat="1" applyFill="1" applyBorder="1" applyAlignment="1">
      <alignment horizontal="center"/>
    </xf>
    <xf numFmtId="3" fontId="0" fillId="9" borderId="0" xfId="0" applyNumberFormat="1" applyFill="1" applyBorder="1" applyAlignment="1">
      <alignment horizontal="center"/>
    </xf>
    <xf numFmtId="1" fontId="0" fillId="9" borderId="0" xfId="0" applyNumberFormat="1" applyFill="1" applyBorder="1" applyAlignment="1">
      <alignment horizontal="center"/>
    </xf>
    <xf numFmtId="0" fontId="0" fillId="9" borderId="10" xfId="0" applyFill="1" applyBorder="1" applyAlignment="1">
      <alignment horizontal="center"/>
    </xf>
    <xf numFmtId="0" fontId="0" fillId="10" borderId="11" xfId="0" applyFill="1" applyBorder="1"/>
    <xf numFmtId="0" fontId="0" fillId="10" borderId="0" xfId="0" applyFill="1" applyBorder="1" applyAlignment="1">
      <alignment horizontal="center"/>
    </xf>
    <xf numFmtId="165" fontId="0" fillId="10" borderId="0" xfId="0" applyNumberFormat="1" applyFill="1" applyBorder="1" applyAlignment="1">
      <alignment horizontal="center"/>
    </xf>
    <xf numFmtId="3" fontId="0" fillId="10" borderId="0" xfId="0" applyNumberFormat="1" applyFill="1" applyBorder="1" applyAlignment="1">
      <alignment horizontal="center"/>
    </xf>
    <xf numFmtId="1" fontId="0" fillId="10" borderId="0" xfId="0" applyNumberFormat="1" applyFill="1" applyBorder="1" applyAlignment="1">
      <alignment horizontal="center"/>
    </xf>
    <xf numFmtId="0" fontId="0" fillId="10" borderId="10" xfId="0" applyFill="1" applyBorder="1" applyAlignment="1">
      <alignment horizontal="center"/>
    </xf>
    <xf numFmtId="0" fontId="0" fillId="11" borderId="11" xfId="0" applyFill="1" applyBorder="1"/>
    <xf numFmtId="0" fontId="0" fillId="11" borderId="0" xfId="0" applyFill="1" applyBorder="1" applyAlignment="1">
      <alignment horizontal="center"/>
    </xf>
    <xf numFmtId="165" fontId="0" fillId="11" borderId="0" xfId="0" applyNumberFormat="1" applyFill="1" applyBorder="1" applyAlignment="1">
      <alignment horizontal="center"/>
    </xf>
    <xf numFmtId="3" fontId="0" fillId="11" borderId="0" xfId="0" applyNumberFormat="1" applyFill="1" applyBorder="1" applyAlignment="1">
      <alignment horizontal="center"/>
    </xf>
    <xf numFmtId="1" fontId="0" fillId="11" borderId="0" xfId="0" applyNumberFormat="1" applyFill="1" applyBorder="1" applyAlignment="1">
      <alignment horizontal="center"/>
    </xf>
    <xf numFmtId="0" fontId="0" fillId="11" borderId="10" xfId="0" applyFill="1" applyBorder="1" applyAlignment="1">
      <alignment horizontal="center"/>
    </xf>
    <xf numFmtId="0" fontId="0" fillId="11" borderId="7" xfId="0" applyFill="1" applyBorder="1"/>
    <xf numFmtId="0" fontId="0" fillId="11" borderId="8" xfId="0" applyFill="1" applyBorder="1" applyAlignment="1">
      <alignment horizontal="center"/>
    </xf>
    <xf numFmtId="165" fontId="0" fillId="11" borderId="8" xfId="0" applyNumberFormat="1" applyFill="1" applyBorder="1" applyAlignment="1">
      <alignment horizontal="center"/>
    </xf>
    <xf numFmtId="3" fontId="0" fillId="11" borderId="8" xfId="0" applyNumberFormat="1" applyFill="1" applyBorder="1" applyAlignment="1">
      <alignment horizontal="center"/>
    </xf>
    <xf numFmtId="1" fontId="0" fillId="11" borderId="8" xfId="0" applyNumberFormat="1" applyFill="1" applyBorder="1" applyAlignment="1">
      <alignment horizontal="center"/>
    </xf>
    <xf numFmtId="0" fontId="0" fillId="11" borderId="9"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164" fontId="0" fillId="4" borderId="5" xfId="0" applyNumberFormat="1" applyFill="1" applyBorder="1" applyAlignment="1">
      <alignment horizontal="center"/>
    </xf>
    <xf numFmtId="2" fontId="0" fillId="4" borderId="5" xfId="0" applyNumberFormat="1" applyFill="1" applyBorder="1" applyAlignment="1">
      <alignment horizontal="center"/>
    </xf>
    <xf numFmtId="0" fontId="0" fillId="4" borderId="6" xfId="0" applyFill="1" applyBorder="1" applyAlignment="1">
      <alignment horizontal="center"/>
    </xf>
    <xf numFmtId="164" fontId="0" fillId="0" borderId="0" xfId="0" applyNumberFormat="1" applyAlignment="1">
      <alignment horizontal="center"/>
    </xf>
    <xf numFmtId="0" fontId="0" fillId="4" borderId="11" xfId="0" applyFill="1" applyBorder="1" applyAlignment="1">
      <alignment horizontal="center"/>
    </xf>
    <xf numFmtId="0" fontId="0" fillId="4" borderId="0" xfId="0" applyFill="1" applyBorder="1" applyAlignment="1">
      <alignment horizontal="center"/>
    </xf>
    <xf numFmtId="164" fontId="0" fillId="4" borderId="0" xfId="0" applyNumberFormat="1" applyFill="1" applyBorder="1" applyAlignment="1">
      <alignment horizontal="center"/>
    </xf>
    <xf numFmtId="2" fontId="0" fillId="4" borderId="0" xfId="0" applyNumberFormat="1" applyFill="1" applyBorder="1" applyAlignment="1">
      <alignment horizontal="center"/>
    </xf>
    <xf numFmtId="0" fontId="0" fillId="4" borderId="10"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164" fontId="0" fillId="4" borderId="8" xfId="0" applyNumberFormat="1" applyFill="1" applyBorder="1" applyAlignment="1">
      <alignment horizontal="center"/>
    </xf>
    <xf numFmtId="2" fontId="0" fillId="4" borderId="8" xfId="0" applyNumberFormat="1" applyFill="1" applyBorder="1" applyAlignment="1">
      <alignment horizontal="center"/>
    </xf>
    <xf numFmtId="0" fontId="0" fillId="4" borderId="9" xfId="0" applyFill="1" applyBorder="1" applyAlignment="1">
      <alignment horizontal="center"/>
    </xf>
    <xf numFmtId="0" fontId="0" fillId="5" borderId="11" xfId="0" applyFill="1" applyBorder="1" applyAlignment="1">
      <alignment horizontal="center"/>
    </xf>
    <xf numFmtId="0" fontId="0" fillId="5" borderId="0" xfId="0" applyFill="1" applyBorder="1" applyAlignment="1">
      <alignment horizontal="center"/>
    </xf>
    <xf numFmtId="164" fontId="0" fillId="5" borderId="0" xfId="0" applyNumberFormat="1" applyFill="1" applyBorder="1" applyAlignment="1">
      <alignment horizontal="center"/>
    </xf>
    <xf numFmtId="2" fontId="0" fillId="5" borderId="0" xfId="0" applyNumberFormat="1" applyFill="1" applyBorder="1" applyAlignment="1">
      <alignment horizontal="center"/>
    </xf>
    <xf numFmtId="165" fontId="9" fillId="5" borderId="10" xfId="0" applyNumberFormat="1" applyFont="1" applyFill="1" applyBorder="1" applyAlignment="1">
      <alignment horizontal="center"/>
    </xf>
    <xf numFmtId="0" fontId="0" fillId="5" borderId="5" xfId="0" applyFill="1" applyBorder="1" applyAlignment="1">
      <alignment horizontal="center"/>
    </xf>
    <xf numFmtId="2" fontId="0" fillId="5" borderId="10" xfId="0" applyNumberFormat="1" applyFill="1" applyBorder="1" applyAlignment="1">
      <alignment horizontal="center"/>
    </xf>
    <xf numFmtId="165" fontId="9" fillId="5" borderId="15" xfId="0" applyNumberFormat="1" applyFont="1" applyFill="1" applyBorder="1" applyAlignment="1">
      <alignment horizontal="center"/>
    </xf>
    <xf numFmtId="165" fontId="0" fillId="5" borderId="10" xfId="0" applyNumberFormat="1" applyFill="1" applyBorder="1" applyAlignment="1">
      <alignment horizontal="center"/>
    </xf>
    <xf numFmtId="165" fontId="0" fillId="5" borderId="15" xfId="0" applyNumberFormat="1"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164" fontId="0" fillId="5" borderId="8" xfId="0" applyNumberFormat="1" applyFill="1" applyBorder="1" applyAlignment="1">
      <alignment horizontal="center"/>
    </xf>
    <xf numFmtId="2" fontId="0" fillId="5" borderId="8" xfId="0" applyNumberFormat="1" applyFill="1" applyBorder="1" applyAlignment="1">
      <alignment horizontal="center"/>
    </xf>
    <xf numFmtId="165" fontId="0" fillId="5" borderId="9" xfId="0" applyNumberFormat="1" applyFill="1" applyBorder="1" applyAlignment="1">
      <alignment horizontal="center"/>
    </xf>
    <xf numFmtId="165" fontId="0" fillId="5" borderId="16" xfId="0" applyNumberFormat="1" applyFill="1" applyBorder="1" applyAlignment="1">
      <alignment horizontal="center"/>
    </xf>
    <xf numFmtId="164" fontId="0" fillId="0" borderId="0" xfId="0" applyNumberFormat="1"/>
    <xf numFmtId="0" fontId="0" fillId="0" borderId="2" xfId="0" applyBorder="1" applyAlignment="1">
      <alignment horizontal="center"/>
    </xf>
    <xf numFmtId="0" fontId="0" fillId="4" borderId="4" xfId="0" applyFill="1" applyBorder="1"/>
    <xf numFmtId="165" fontId="0" fillId="4" borderId="6" xfId="0" applyNumberFormat="1" applyFill="1" applyBorder="1" applyAlignment="1">
      <alignment horizontal="center"/>
    </xf>
    <xf numFmtId="165" fontId="0" fillId="4" borderId="9" xfId="0" applyNumberFormat="1" applyFill="1" applyBorder="1" applyAlignment="1">
      <alignment horizontal="center"/>
    </xf>
    <xf numFmtId="0" fontId="0" fillId="3" borderId="1" xfId="0" applyFill="1" applyBorder="1"/>
    <xf numFmtId="0" fontId="0" fillId="3" borderId="2" xfId="0" applyFill="1" applyBorder="1" applyAlignment="1">
      <alignment horizontal="center"/>
    </xf>
    <xf numFmtId="165" fontId="0" fillId="3" borderId="3" xfId="0" applyNumberFormat="1" applyFill="1" applyBorder="1" applyAlignment="1">
      <alignment horizontal="center"/>
    </xf>
    <xf numFmtId="0" fontId="0" fillId="12" borderId="4" xfId="0" applyFill="1" applyBorder="1" applyAlignment="1">
      <alignment horizontal="left"/>
    </xf>
    <xf numFmtId="0" fontId="0" fillId="12" borderId="5" xfId="0" applyFill="1" applyBorder="1" applyAlignment="1">
      <alignment horizontal="center"/>
    </xf>
    <xf numFmtId="165" fontId="0" fillId="12" borderId="6" xfId="0" applyNumberFormat="1" applyFill="1" applyBorder="1" applyAlignment="1">
      <alignment horizontal="center"/>
    </xf>
    <xf numFmtId="0" fontId="0" fillId="12" borderId="11" xfId="0" applyFill="1" applyBorder="1"/>
    <xf numFmtId="0" fontId="0" fillId="12" borderId="0" xfId="0" applyFill="1" applyBorder="1" applyAlignment="1">
      <alignment horizontal="center"/>
    </xf>
    <xf numFmtId="2" fontId="0" fillId="12" borderId="0" xfId="0" applyNumberFormat="1" applyFill="1" applyBorder="1" applyAlignment="1">
      <alignment horizontal="center"/>
    </xf>
    <xf numFmtId="165" fontId="0" fillId="12" borderId="10" xfId="0" applyNumberFormat="1" applyFill="1" applyBorder="1" applyAlignment="1">
      <alignment horizontal="center"/>
    </xf>
    <xf numFmtId="0" fontId="0" fillId="12" borderId="7" xfId="0" applyFill="1" applyBorder="1"/>
    <xf numFmtId="0" fontId="0" fillId="12" borderId="8" xfId="0" applyFill="1" applyBorder="1" applyAlignment="1">
      <alignment horizontal="center"/>
    </xf>
    <xf numFmtId="165" fontId="0" fillId="12" borderId="9" xfId="0" applyNumberFormat="1" applyFill="1" applyBorder="1" applyAlignment="1">
      <alignment horizontal="center"/>
    </xf>
    <xf numFmtId="0" fontId="0" fillId="0" borderId="0" xfId="0" applyFill="1" applyBorder="1" applyAlignment="1">
      <alignment horizontal="center"/>
    </xf>
    <xf numFmtId="0" fontId="0" fillId="8" borderId="0" xfId="0" applyFill="1" applyBorder="1"/>
    <xf numFmtId="0" fontId="0" fillId="8" borderId="0" xfId="0" applyFill="1" applyBorder="1" applyAlignment="1">
      <alignment horizontal="center"/>
    </xf>
    <xf numFmtId="0" fontId="0" fillId="8" borderId="10" xfId="0" applyFill="1" applyBorder="1"/>
    <xf numFmtId="0" fontId="0" fillId="7" borderId="4" xfId="0" applyFill="1" applyBorder="1" applyAlignment="1">
      <alignment horizontal="center"/>
    </xf>
    <xf numFmtId="2" fontId="0" fillId="7" borderId="6" xfId="0" applyNumberFormat="1" applyFill="1" applyBorder="1" applyAlignment="1">
      <alignment horizontal="center"/>
    </xf>
    <xf numFmtId="2" fontId="0" fillId="0" borderId="0" xfId="0" applyNumberFormat="1" applyAlignment="1">
      <alignment horizontal="center"/>
    </xf>
    <xf numFmtId="2" fontId="0" fillId="0" borderId="0" xfId="0" applyNumberFormat="1" applyFill="1" applyBorder="1" applyAlignment="1">
      <alignment horizontal="center"/>
    </xf>
    <xf numFmtId="2" fontId="0" fillId="0" borderId="0" xfId="0" applyNumberFormat="1"/>
    <xf numFmtId="0" fontId="0" fillId="7" borderId="11" xfId="0" applyFill="1" applyBorder="1" applyAlignment="1">
      <alignment horizontal="center"/>
    </xf>
    <xf numFmtId="2" fontId="0" fillId="7" borderId="10" xfId="0" applyNumberFormat="1" applyFill="1" applyBorder="1" applyAlignment="1">
      <alignment horizontal="center"/>
    </xf>
    <xf numFmtId="0" fontId="0" fillId="8" borderId="11" xfId="0" applyFill="1" applyBorder="1" applyAlignment="1">
      <alignment horizontal="center"/>
    </xf>
    <xf numFmtId="2" fontId="0" fillId="8" borderId="10" xfId="0" applyNumberFormat="1" applyFill="1" applyBorder="1" applyAlignment="1">
      <alignment horizontal="center"/>
    </xf>
    <xf numFmtId="0" fontId="0" fillId="9" borderId="11" xfId="0" applyFill="1" applyBorder="1" applyAlignment="1">
      <alignment horizontal="center"/>
    </xf>
    <xf numFmtId="2" fontId="0" fillId="9" borderId="10" xfId="0" applyNumberFormat="1" applyFill="1" applyBorder="1" applyAlignment="1">
      <alignment horizontal="center"/>
    </xf>
    <xf numFmtId="0" fontId="0" fillId="9" borderId="7" xfId="0" applyFill="1" applyBorder="1" applyAlignment="1">
      <alignment horizontal="center"/>
    </xf>
    <xf numFmtId="0" fontId="0" fillId="9" borderId="8" xfId="0" applyFill="1" applyBorder="1" applyAlignment="1">
      <alignment horizontal="center"/>
    </xf>
    <xf numFmtId="2" fontId="0" fillId="9" borderId="9" xfId="0" applyNumberFormat="1" applyFill="1" applyBorder="1" applyAlignment="1">
      <alignment horizontal="center"/>
    </xf>
    <xf numFmtId="0" fontId="0" fillId="10" borderId="11" xfId="0" applyFill="1" applyBorder="1" applyAlignment="1">
      <alignment horizontal="center"/>
    </xf>
    <xf numFmtId="2" fontId="0" fillId="10" borderId="10" xfId="0" applyNumberFormat="1" applyFill="1" applyBorder="1" applyAlignment="1">
      <alignment horizontal="center"/>
    </xf>
    <xf numFmtId="0" fontId="0" fillId="11" borderId="11" xfId="0" applyFill="1" applyBorder="1" applyAlignment="1">
      <alignment horizontal="center"/>
    </xf>
    <xf numFmtId="2" fontId="0" fillId="11" borderId="10" xfId="0" applyNumberFormat="1" applyFill="1" applyBorder="1" applyAlignment="1">
      <alignment horizontal="center"/>
    </xf>
    <xf numFmtId="165" fontId="0" fillId="8" borderId="10" xfId="0" applyNumberFormat="1" applyFill="1" applyBorder="1" applyAlignment="1">
      <alignment horizontal="center"/>
    </xf>
    <xf numFmtId="0" fontId="0" fillId="11" borderId="7" xfId="0" applyFill="1" applyBorder="1" applyAlignment="1">
      <alignment horizontal="center"/>
    </xf>
    <xf numFmtId="2" fontId="0" fillId="11" borderId="9" xfId="0" applyNumberFormat="1" applyFill="1" applyBorder="1" applyAlignment="1">
      <alignment horizontal="center"/>
    </xf>
    <xf numFmtId="0" fontId="0" fillId="8" borderId="7" xfId="0" applyFill="1" applyBorder="1"/>
    <xf numFmtId="0" fontId="0" fillId="8" borderId="8" xfId="0" applyFill="1" applyBorder="1"/>
    <xf numFmtId="0" fontId="0" fillId="8" borderId="9" xfId="0" applyFill="1" applyBorder="1"/>
    <xf numFmtId="0" fontId="0" fillId="6" borderId="4" xfId="0" applyFill="1" applyBorder="1" applyAlignment="1">
      <alignment horizontal="center"/>
    </xf>
    <xf numFmtId="0" fontId="0" fillId="8" borderId="7" xfId="0" applyFill="1" applyBorder="1" applyAlignment="1">
      <alignment horizontal="center"/>
    </xf>
    <xf numFmtId="0" fontId="0" fillId="8" borderId="9" xfId="0" applyFill="1" applyBorder="1" applyAlignment="1">
      <alignment horizontal="center"/>
    </xf>
    <xf numFmtId="0" fontId="0" fillId="6" borderId="7" xfId="0" applyFill="1" applyBorder="1" applyAlignment="1">
      <alignment horizontal="center"/>
    </xf>
    <xf numFmtId="0" fontId="0" fillId="6" borderId="9" xfId="0" applyFill="1" applyBorder="1" applyAlignment="1">
      <alignment horizontal="center"/>
    </xf>
    <xf numFmtId="0" fontId="0" fillId="5" borderId="1" xfId="0" applyFill="1" applyBorder="1"/>
    <xf numFmtId="0" fontId="0" fillId="5" borderId="2" xfId="0" applyFill="1" applyBorder="1"/>
    <xf numFmtId="0" fontId="0" fillId="5" borderId="3" xfId="0" applyFill="1" applyBorder="1"/>
    <xf numFmtId="164" fontId="0" fillId="0" borderId="0" xfId="0" applyNumberFormat="1" applyFill="1" applyAlignment="1">
      <alignment horizontal="center"/>
    </xf>
    <xf numFmtId="0" fontId="0" fillId="8" borderId="17" xfId="0" applyFill="1" applyBorder="1" applyAlignment="1">
      <alignment horizontal="center"/>
    </xf>
    <xf numFmtId="0" fontId="0" fillId="6" borderId="17" xfId="0" applyFill="1" applyBorder="1" applyAlignment="1">
      <alignment horizontal="center"/>
    </xf>
    <xf numFmtId="2" fontId="0" fillId="6" borderId="6" xfId="0" applyNumberFormat="1" applyFill="1" applyBorder="1" applyAlignment="1">
      <alignment horizontal="center"/>
    </xf>
    <xf numFmtId="0" fontId="0" fillId="12" borderId="0" xfId="0" applyFill="1" applyBorder="1"/>
    <xf numFmtId="0" fontId="0" fillId="12" borderId="10" xfId="0" applyFill="1" applyBorder="1"/>
    <xf numFmtId="0" fontId="0" fillId="8" borderId="15" xfId="0" applyFill="1" applyBorder="1" applyAlignment="1">
      <alignment horizontal="center"/>
    </xf>
    <xf numFmtId="164" fontId="0" fillId="8" borderId="10" xfId="0" applyNumberFormat="1" applyFill="1" applyBorder="1" applyAlignment="1">
      <alignment horizontal="center"/>
    </xf>
    <xf numFmtId="165" fontId="0" fillId="0" borderId="0" xfId="0" applyNumberFormat="1" applyFill="1" applyBorder="1" applyAlignment="1">
      <alignment horizontal="center"/>
    </xf>
    <xf numFmtId="0" fontId="0" fillId="6" borderId="15" xfId="0" applyFill="1" applyBorder="1" applyAlignment="1">
      <alignment horizontal="center"/>
    </xf>
    <xf numFmtId="2" fontId="0" fillId="6" borderId="10" xfId="0" applyNumberFormat="1" applyFill="1" applyBorder="1" applyAlignment="1">
      <alignment horizontal="center"/>
    </xf>
    <xf numFmtId="0" fontId="0" fillId="6" borderId="16" xfId="0" applyFill="1" applyBorder="1" applyAlignment="1">
      <alignment horizontal="center"/>
    </xf>
    <xf numFmtId="2" fontId="0" fillId="6" borderId="9" xfId="0" applyNumberFormat="1" applyFill="1" applyBorder="1" applyAlignment="1">
      <alignment horizontal="center"/>
    </xf>
    <xf numFmtId="2" fontId="0" fillId="12" borderId="0" xfId="0" applyNumberFormat="1" applyFill="1" applyAlignment="1">
      <alignment horizontal="center"/>
    </xf>
    <xf numFmtId="0" fontId="0" fillId="8" borderId="16" xfId="0" applyFill="1" applyBorder="1" applyAlignment="1">
      <alignment horizontal="center"/>
    </xf>
    <xf numFmtId="0" fontId="0" fillId="6" borderId="1" xfId="0" applyFill="1" applyBorder="1" applyAlignment="1">
      <alignment horizontal="center"/>
    </xf>
    <xf numFmtId="0" fontId="0" fillId="6" borderId="3" xfId="0" applyFill="1" applyBorder="1" applyAlignment="1">
      <alignment horizontal="center"/>
    </xf>
    <xf numFmtId="165" fontId="0" fillId="12" borderId="0" xfId="0" applyNumberFormat="1" applyFill="1" applyBorder="1" applyAlignment="1">
      <alignment horizontal="center"/>
    </xf>
    <xf numFmtId="164" fontId="0" fillId="12" borderId="0" xfId="0" applyNumberFormat="1" applyFill="1" applyAlignment="1">
      <alignment horizontal="center"/>
    </xf>
    <xf numFmtId="0" fontId="0" fillId="8" borderId="4" xfId="0" applyFill="1" applyBorder="1" applyAlignment="1">
      <alignment horizontal="center"/>
    </xf>
    <xf numFmtId="0" fontId="0" fillId="8" borderId="6" xfId="0" applyFill="1" applyBorder="1" applyAlignment="1">
      <alignment horizontal="center"/>
    </xf>
    <xf numFmtId="0" fontId="0" fillId="0" borderId="0" xfId="0" applyFill="1" applyBorder="1"/>
    <xf numFmtId="0" fontId="0" fillId="3" borderId="2" xfId="0" applyFill="1" applyBorder="1"/>
    <xf numFmtId="0" fontId="0" fillId="0" borderId="15" xfId="0" applyFill="1" applyBorder="1"/>
    <xf numFmtId="0" fontId="0" fillId="13" borderId="2" xfId="0" applyFill="1" applyBorder="1"/>
    <xf numFmtId="0" fontId="0" fillId="13" borderId="3" xfId="0" applyFill="1" applyBorder="1"/>
    <xf numFmtId="0" fontId="0" fillId="3" borderId="4" xfId="0" applyFill="1" applyBorder="1" applyAlignment="1">
      <alignment horizontal="center"/>
    </xf>
    <xf numFmtId="2" fontId="0" fillId="3" borderId="5" xfId="0" applyNumberFormat="1" applyFill="1" applyBorder="1" applyAlignment="1">
      <alignment horizontal="center"/>
    </xf>
    <xf numFmtId="2" fontId="0" fillId="0" borderId="15" xfId="0" applyNumberFormat="1" applyFill="1" applyBorder="1" applyAlignment="1">
      <alignment horizontal="center"/>
    </xf>
    <xf numFmtId="0" fontId="0" fillId="13" borderId="5" xfId="0" applyFill="1" applyBorder="1" applyAlignment="1">
      <alignment horizontal="center"/>
    </xf>
    <xf numFmtId="2" fontId="0" fillId="13" borderId="6" xfId="0" applyNumberFormat="1" applyFill="1" applyBorder="1" applyAlignment="1">
      <alignment horizontal="center"/>
    </xf>
    <xf numFmtId="0" fontId="0" fillId="3" borderId="11" xfId="0" applyFill="1" applyBorder="1" applyAlignment="1">
      <alignment horizontal="center"/>
    </xf>
    <xf numFmtId="2" fontId="0" fillId="3" borderId="10" xfId="0" applyNumberFormat="1" applyFill="1" applyBorder="1" applyAlignment="1">
      <alignment horizontal="center"/>
    </xf>
    <xf numFmtId="0" fontId="0" fillId="13" borderId="11" xfId="0" applyFill="1" applyBorder="1" applyAlignment="1">
      <alignment horizontal="center"/>
    </xf>
    <xf numFmtId="0" fontId="0" fillId="13" borderId="0" xfId="0" applyFill="1" applyBorder="1" applyAlignment="1">
      <alignment horizontal="center"/>
    </xf>
    <xf numFmtId="2" fontId="0" fillId="13" borderId="10" xfId="0" applyNumberFormat="1" applyFill="1" applyBorder="1" applyAlignment="1">
      <alignment horizontal="center"/>
    </xf>
    <xf numFmtId="0" fontId="0" fillId="12" borderId="8" xfId="0" applyFill="1" applyBorder="1"/>
    <xf numFmtId="0" fontId="0" fillId="12" borderId="9" xfId="0" applyFill="1" applyBorder="1"/>
    <xf numFmtId="0" fontId="0" fillId="13" borderId="7" xfId="0" applyFill="1" applyBorder="1" applyAlignment="1">
      <alignment horizontal="center"/>
    </xf>
    <xf numFmtId="0" fontId="0" fillId="13" borderId="8" xfId="0" applyFill="1" applyBorder="1" applyAlignment="1">
      <alignment horizontal="center"/>
    </xf>
    <xf numFmtId="2" fontId="0" fillId="13" borderId="9" xfId="0" applyNumberFormat="1" applyFill="1" applyBorder="1" applyAlignment="1">
      <alignment horizontal="center"/>
    </xf>
    <xf numFmtId="0" fontId="0" fillId="0" borderId="0" xfId="0" applyAlignment="1">
      <alignment horizontal="right"/>
    </xf>
    <xf numFmtId="0" fontId="0" fillId="0" borderId="0" xfId="0" applyFill="1" applyBorder="1" applyAlignment="1"/>
    <xf numFmtId="0" fontId="0" fillId="3" borderId="7" xfId="0" applyFill="1" applyBorder="1" applyAlignment="1">
      <alignment horizontal="center"/>
    </xf>
    <xf numFmtId="2" fontId="0" fillId="3" borderId="9" xfId="0" applyNumberFormat="1" applyFill="1" applyBorder="1" applyAlignment="1">
      <alignment horizontal="center"/>
    </xf>
    <xf numFmtId="165" fontId="0" fillId="0" borderId="0" xfId="0" applyNumberFormat="1" applyFill="1" applyAlignment="1">
      <alignment horizontal="center"/>
    </xf>
    <xf numFmtId="164" fontId="0" fillId="0" borderId="0" xfId="0" applyNumberFormat="1" applyFill="1" applyBorder="1" applyAlignment="1">
      <alignment horizontal="center"/>
    </xf>
    <xf numFmtId="2" fontId="0" fillId="0" borderId="0" xfId="0" applyNumberFormat="1" applyFill="1" applyAlignment="1">
      <alignment horizontal="center"/>
    </xf>
    <xf numFmtId="165" fontId="9" fillId="0" borderId="0" xfId="0" applyNumberFormat="1" applyFont="1" applyFill="1" applyAlignment="1">
      <alignment horizontal="center"/>
    </xf>
    <xf numFmtId="0" fontId="0" fillId="8" borderId="1" xfId="0" applyFill="1" applyBorder="1" applyAlignment="1">
      <alignment horizontal="center"/>
    </xf>
    <xf numFmtId="0" fontId="0" fillId="8" borderId="3" xfId="0" applyFill="1" applyBorder="1" applyAlignment="1">
      <alignment horizontal="center"/>
    </xf>
    <xf numFmtId="0" fontId="0" fillId="3" borderId="1" xfId="0" applyFill="1" applyBorder="1" applyAlignment="1">
      <alignment horizontal="center"/>
    </xf>
    <xf numFmtId="0" fontId="0" fillId="3" borderId="3" xfId="0" applyFill="1" applyBorder="1" applyAlignment="1">
      <alignment horizontal="center"/>
    </xf>
    <xf numFmtId="0" fontId="0" fillId="13" borderId="1" xfId="0" applyFill="1" applyBorder="1" applyAlignment="1">
      <alignment horizontal="center"/>
    </xf>
    <xf numFmtId="0" fontId="0" fillId="13" borderId="2" xfId="0" applyFill="1" applyBorder="1" applyAlignment="1">
      <alignment horizontal="center"/>
    </xf>
    <xf numFmtId="0" fontId="0" fillId="13" borderId="3" xfId="0" applyFill="1" applyBorder="1" applyAlignment="1">
      <alignment horizontal="center"/>
    </xf>
    <xf numFmtId="2" fontId="0" fillId="3" borderId="6" xfId="0" applyNumberFormat="1" applyFill="1" applyBorder="1" applyAlignment="1">
      <alignment horizontal="center"/>
    </xf>
    <xf numFmtId="0" fontId="0" fillId="13" borderId="4" xfId="0" applyFill="1" applyBorder="1" applyAlignment="1">
      <alignment horizontal="center"/>
    </xf>
    <xf numFmtId="0" fontId="0" fillId="0" borderId="0" xfId="1" applyFont="1"/>
    <xf numFmtId="0" fontId="14" fillId="14" borderId="21" xfId="1" applyNumberFormat="1" applyFont="1" applyFill="1" applyBorder="1" applyAlignment="1">
      <alignment wrapText="1"/>
    </xf>
    <xf numFmtId="0" fontId="14" fillId="14" borderId="0" xfId="1" applyNumberFormat="1" applyFont="1" applyFill="1" applyBorder="1" applyAlignment="1">
      <alignment wrapText="1"/>
    </xf>
    <xf numFmtId="0" fontId="14" fillId="14" borderId="21" xfId="1" applyNumberFormat="1" applyFont="1" applyFill="1" applyBorder="1" applyAlignment="1">
      <alignment horizontal="center" wrapText="1"/>
    </xf>
    <xf numFmtId="0" fontId="14" fillId="14" borderId="0" xfId="1" applyNumberFormat="1" applyFont="1" applyFill="1" applyBorder="1" applyAlignment="1">
      <alignment horizontal="center" wrapText="1"/>
    </xf>
    <xf numFmtId="0" fontId="0" fillId="0" borderId="0" xfId="1" applyFont="1" applyAlignment="1">
      <alignment horizontal="left" vertical="top"/>
    </xf>
    <xf numFmtId="0" fontId="0" fillId="0" borderId="0" xfId="1" applyFont="1" applyAlignment="1">
      <alignment vertical="top" wrapText="1"/>
    </xf>
    <xf numFmtId="0" fontId="0" fillId="0" borderId="0" xfId="1" applyFont="1" applyBorder="1"/>
    <xf numFmtId="0" fontId="0" fillId="15" borderId="25" xfId="1" applyFont="1" applyFill="1" applyBorder="1" applyAlignment="1">
      <alignment horizontal="center" vertical="top" wrapText="1"/>
    </xf>
    <xf numFmtId="0" fontId="0" fillId="0" borderId="21" xfId="1" applyFont="1" applyBorder="1" applyAlignment="1">
      <alignment vertical="top" wrapText="1"/>
    </xf>
    <xf numFmtId="0" fontId="0" fillId="8" borderId="21" xfId="1" applyFont="1" applyFill="1" applyBorder="1" applyAlignment="1">
      <alignment horizontal="center" vertical="top" wrapText="1"/>
    </xf>
    <xf numFmtId="0" fontId="0" fillId="15" borderId="21" xfId="1" applyFont="1" applyFill="1" applyBorder="1" applyAlignment="1">
      <alignment horizontal="center" vertical="top" wrapText="1"/>
    </xf>
    <xf numFmtId="0" fontId="0" fillId="0" borderId="21" xfId="1" applyFont="1" applyBorder="1" applyAlignment="1">
      <alignment horizontal="center" vertical="top" wrapText="1"/>
    </xf>
    <xf numFmtId="0" fontId="0" fillId="0" borderId="21" xfId="1" applyFont="1" applyFill="1" applyBorder="1" applyAlignment="1">
      <alignment vertical="top" wrapText="1"/>
    </xf>
    <xf numFmtId="0" fontId="0" fillId="15" borderId="21" xfId="1" applyFont="1" applyFill="1" applyBorder="1" applyAlignment="1">
      <alignment horizontal="center"/>
    </xf>
    <xf numFmtId="0" fontId="0" fillId="0" borderId="22" xfId="1" applyFont="1" applyBorder="1"/>
    <xf numFmtId="0" fontId="0" fillId="5" borderId="10" xfId="0" applyFill="1" applyBorder="1" applyAlignment="1">
      <alignment horizontal="center"/>
    </xf>
    <xf numFmtId="165" fontId="0" fillId="6" borderId="6" xfId="0" applyNumberFormat="1" applyFill="1" applyBorder="1" applyAlignment="1">
      <alignment horizontal="center"/>
    </xf>
    <xf numFmtId="0" fontId="0" fillId="6" borderId="11" xfId="0" applyFill="1" applyBorder="1" applyAlignment="1">
      <alignment horizontal="center"/>
    </xf>
    <xf numFmtId="165" fontId="0" fillId="6" borderId="10" xfId="0" applyNumberFormat="1" applyFill="1" applyBorder="1" applyAlignment="1">
      <alignment horizontal="center"/>
    </xf>
    <xf numFmtId="0" fontId="0" fillId="10" borderId="7" xfId="0" applyFill="1" applyBorder="1" applyAlignment="1">
      <alignment horizontal="center"/>
    </xf>
    <xf numFmtId="0" fontId="0" fillId="10" borderId="8" xfId="0" applyFill="1" applyBorder="1" applyAlignment="1">
      <alignment horizontal="center"/>
    </xf>
    <xf numFmtId="0" fontId="0" fillId="10" borderId="9" xfId="0" applyFill="1" applyBorder="1" applyAlignment="1">
      <alignment horizontal="center"/>
    </xf>
    <xf numFmtId="0" fontId="0" fillId="16" borderId="4" xfId="0" applyFill="1" applyBorder="1" applyAlignment="1">
      <alignment horizontal="center"/>
    </xf>
    <xf numFmtId="0" fontId="0" fillId="16" borderId="6" xfId="0" applyFill="1" applyBorder="1" applyAlignment="1">
      <alignment horizontal="center"/>
    </xf>
    <xf numFmtId="0" fontId="0" fillId="16" borderId="7" xfId="0" applyFill="1" applyBorder="1"/>
    <xf numFmtId="0" fontId="0" fillId="16" borderId="9" xfId="0" applyFill="1" applyBorder="1" applyAlignment="1">
      <alignment horizontal="center"/>
    </xf>
    <xf numFmtId="0" fontId="0" fillId="16" borderId="5" xfId="0" applyFill="1" applyBorder="1" applyAlignment="1">
      <alignment horizontal="center"/>
    </xf>
    <xf numFmtId="0" fontId="0" fillId="16" borderId="8" xfId="0" applyFill="1" applyBorder="1"/>
    <xf numFmtId="164" fontId="0" fillId="4" borderId="4" xfId="0" applyNumberFormat="1" applyFill="1" applyBorder="1" applyAlignment="1">
      <alignment horizontal="center"/>
    </xf>
    <xf numFmtId="2" fontId="0" fillId="4" borderId="6" xfId="0" applyNumberFormat="1" applyFill="1" applyBorder="1" applyAlignment="1">
      <alignment horizontal="center"/>
    </xf>
    <xf numFmtId="164" fontId="0" fillId="4" borderId="11" xfId="0" applyNumberFormat="1" applyFill="1" applyBorder="1" applyAlignment="1">
      <alignment horizontal="center"/>
    </xf>
    <xf numFmtId="2" fontId="0" fillId="4" borderId="10" xfId="0" applyNumberFormat="1" applyFill="1" applyBorder="1" applyAlignment="1">
      <alignment horizontal="center"/>
    </xf>
    <xf numFmtId="164" fontId="0" fillId="5" borderId="11" xfId="0" applyNumberFormat="1" applyFill="1" applyBorder="1" applyAlignment="1">
      <alignment horizontal="center"/>
    </xf>
    <xf numFmtId="164" fontId="0" fillId="6" borderId="4" xfId="0" applyNumberFormat="1" applyFill="1" applyBorder="1" applyAlignment="1">
      <alignment horizontal="center"/>
    </xf>
    <xf numFmtId="164" fontId="0" fillId="6" borderId="11" xfId="0" applyNumberFormat="1" applyFill="1" applyBorder="1" applyAlignment="1">
      <alignment horizontal="center"/>
    </xf>
    <xf numFmtId="165" fontId="0" fillId="6" borderId="9" xfId="0" applyNumberFormat="1" applyFill="1" applyBorder="1" applyAlignment="1">
      <alignment horizontal="center"/>
    </xf>
    <xf numFmtId="166" fontId="0" fillId="6" borderId="11" xfId="0" applyNumberFormat="1" applyFill="1" applyBorder="1" applyAlignment="1">
      <alignment horizontal="center"/>
    </xf>
    <xf numFmtId="164" fontId="0" fillId="7" borderId="4" xfId="0" applyNumberFormat="1" applyFill="1" applyBorder="1" applyAlignment="1">
      <alignment horizontal="center"/>
    </xf>
    <xf numFmtId="164" fontId="0" fillId="7" borderId="11" xfId="0" applyNumberFormat="1" applyFill="1" applyBorder="1" applyAlignment="1">
      <alignment horizontal="center"/>
    </xf>
    <xf numFmtId="164" fontId="0" fillId="8" borderId="11" xfId="0" applyNumberFormat="1" applyFill="1" applyBorder="1" applyAlignment="1">
      <alignment horizontal="center"/>
    </xf>
    <xf numFmtId="164" fontId="0" fillId="9" borderId="11" xfId="0" applyNumberFormat="1" applyFill="1" applyBorder="1" applyAlignment="1">
      <alignment horizontal="center"/>
    </xf>
    <xf numFmtId="164" fontId="0" fillId="10" borderId="11" xfId="0" applyNumberFormat="1" applyFill="1" applyBorder="1" applyAlignment="1">
      <alignment horizontal="center"/>
    </xf>
    <xf numFmtId="164" fontId="0" fillId="11" borderId="11" xfId="0" applyNumberFormat="1" applyFill="1" applyBorder="1" applyAlignment="1">
      <alignment horizontal="center"/>
    </xf>
    <xf numFmtId="164" fontId="0" fillId="11" borderId="7" xfId="0" applyNumberFormat="1" applyFill="1" applyBorder="1" applyAlignment="1">
      <alignment horizontal="center"/>
    </xf>
    <xf numFmtId="0" fontId="0" fillId="16" borderId="7" xfId="0" applyFill="1" applyBorder="1" applyAlignment="1">
      <alignment horizontal="center"/>
    </xf>
    <xf numFmtId="0" fontId="8" fillId="16" borderId="8" xfId="0" applyFont="1" applyFill="1" applyBorder="1" applyAlignment="1">
      <alignment horizontal="center"/>
    </xf>
    <xf numFmtId="0" fontId="8" fillId="16" borderId="9" xfId="0" applyFont="1" applyFill="1" applyBorder="1" applyAlignment="1">
      <alignment horizontal="center"/>
    </xf>
    <xf numFmtId="0" fontId="14" fillId="14" borderId="0" xfId="1" applyNumberFormat="1" applyFont="1" applyFill="1" applyBorder="1" applyAlignment="1">
      <alignment horizontal="left" vertical="top" wrapText="1"/>
    </xf>
    <xf numFmtId="0" fontId="14" fillId="14" borderId="20" xfId="1" applyNumberFormat="1" applyFont="1" applyFill="1" applyBorder="1" applyAlignment="1">
      <alignment horizontal="left" vertical="top" wrapText="1"/>
    </xf>
    <xf numFmtId="0" fontId="14" fillId="14" borderId="21" xfId="1" applyNumberFormat="1" applyFont="1" applyFill="1" applyBorder="1" applyAlignment="1">
      <alignment horizontal="center" vertical="center" wrapText="1"/>
    </xf>
    <xf numFmtId="0" fontId="14" fillId="14" borderId="0" xfId="1" applyNumberFormat="1" applyFont="1" applyFill="1" applyBorder="1" applyAlignment="1">
      <alignment horizontal="center" vertical="center" wrapText="1"/>
    </xf>
    <xf numFmtId="0" fontId="17" fillId="15" borderId="0" xfId="1" applyFont="1" applyFill="1" applyBorder="1" applyAlignment="1">
      <alignment horizontal="left" vertical="center" wrapText="1"/>
    </xf>
    <xf numFmtId="0" fontId="17" fillId="15" borderId="0" xfId="1" applyFont="1" applyFill="1" applyBorder="1" applyAlignment="1">
      <alignment horizontal="left" vertical="center"/>
    </xf>
    <xf numFmtId="0" fontId="17" fillId="15" borderId="20" xfId="1" applyFont="1" applyFill="1" applyBorder="1" applyAlignment="1">
      <alignment horizontal="left" vertical="center"/>
    </xf>
    <xf numFmtId="0" fontId="17" fillId="15" borderId="23" xfId="1" applyFont="1" applyFill="1" applyBorder="1" applyAlignment="1">
      <alignment horizontal="left" vertical="center"/>
    </xf>
    <xf numFmtId="0" fontId="17" fillId="15" borderId="24" xfId="1" applyFont="1" applyFill="1" applyBorder="1" applyAlignment="1">
      <alignment horizontal="left" vertical="center"/>
    </xf>
    <xf numFmtId="0" fontId="17" fillId="15" borderId="18" xfId="1" applyFont="1" applyFill="1" applyBorder="1" applyAlignment="1">
      <alignment horizontal="left" vertical="top" wrapText="1"/>
    </xf>
    <xf numFmtId="0" fontId="17" fillId="15" borderId="19" xfId="1" applyFont="1" applyFill="1" applyBorder="1" applyAlignment="1">
      <alignment horizontal="left" vertical="top" wrapText="1"/>
    </xf>
    <xf numFmtId="0" fontId="17" fillId="15" borderId="0" xfId="1" applyFont="1" applyFill="1" applyBorder="1" applyAlignment="1">
      <alignment horizontal="left" vertical="top" wrapText="1"/>
    </xf>
    <xf numFmtId="0" fontId="17" fillId="15" borderId="20" xfId="1" applyFont="1" applyFill="1" applyBorder="1" applyAlignment="1">
      <alignment horizontal="left" vertical="top" wrapText="1"/>
    </xf>
    <xf numFmtId="0" fontId="17" fillId="8" borderId="0" xfId="1" applyFont="1" applyFill="1" applyBorder="1" applyAlignment="1">
      <alignment horizontal="left" wrapText="1"/>
    </xf>
    <xf numFmtId="0" fontId="17" fillId="8" borderId="20" xfId="1" applyFont="1" applyFill="1" applyBorder="1" applyAlignment="1">
      <alignment horizontal="left" wrapText="1"/>
    </xf>
    <xf numFmtId="0" fontId="17" fillId="15" borderId="0" xfId="1" applyFont="1" applyFill="1" applyBorder="1" applyAlignment="1">
      <alignment horizontal="left" wrapText="1"/>
    </xf>
    <xf numFmtId="0" fontId="17" fillId="15" borderId="20" xfId="1" applyFont="1" applyFill="1" applyBorder="1" applyAlignment="1">
      <alignment horizontal="left" wrapText="1"/>
    </xf>
    <xf numFmtId="0" fontId="19" fillId="15" borderId="0" xfId="1" applyFont="1" applyFill="1" applyBorder="1" applyAlignment="1">
      <alignment horizontal="left" wrapText="1"/>
    </xf>
    <xf numFmtId="0" fontId="19" fillId="15" borderId="20" xfId="1" applyFont="1" applyFill="1" applyBorder="1" applyAlignment="1">
      <alignment horizontal="left" wrapText="1"/>
    </xf>
    <xf numFmtId="0" fontId="17" fillId="8" borderId="0" xfId="0" applyFont="1" applyFill="1" applyBorder="1" applyAlignment="1">
      <alignment horizontal="left" wrapText="1"/>
    </xf>
    <xf numFmtId="0" fontId="17" fillId="8" borderId="20" xfId="0" applyFont="1" applyFill="1" applyBorder="1" applyAlignment="1">
      <alignment horizontal="left" wrapText="1"/>
    </xf>
    <xf numFmtId="0" fontId="14" fillId="14" borderId="21" xfId="1" applyNumberFormat="1" applyFont="1" applyFill="1" applyBorder="1" applyAlignment="1">
      <alignment horizontal="center" vertical="center" wrapText="1"/>
    </xf>
    <xf numFmtId="0" fontId="14" fillId="14" borderId="0" xfId="1" applyNumberFormat="1" applyFont="1" applyFill="1" applyBorder="1" applyAlignment="1">
      <alignment horizontal="center" vertical="center" wrapText="1"/>
    </xf>
    <xf numFmtId="0" fontId="14" fillId="14" borderId="0" xfId="1" applyNumberFormat="1" applyFont="1" applyFill="1" applyBorder="1" applyAlignment="1">
      <alignment horizontal="left" wrapText="1"/>
    </xf>
    <xf numFmtId="0" fontId="14" fillId="14" borderId="20" xfId="1" applyNumberFormat="1" applyFont="1" applyFill="1" applyBorder="1" applyAlignment="1">
      <alignment horizontal="left" wrapText="1"/>
    </xf>
    <xf numFmtId="0" fontId="14" fillId="14" borderId="0" xfId="1" applyNumberFormat="1" applyFont="1" applyFill="1" applyBorder="1" applyAlignment="1">
      <alignment horizontal="left" vertical="top" wrapText="1"/>
    </xf>
    <xf numFmtId="0" fontId="14" fillId="14" borderId="20" xfId="1" applyNumberFormat="1" applyFont="1" applyFill="1" applyBorder="1" applyAlignment="1">
      <alignment horizontal="left" vertical="top" wrapText="1"/>
    </xf>
    <xf numFmtId="0" fontId="2" fillId="2" borderId="25"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2" fillId="2" borderId="22"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12" xfId="1" applyFont="1" applyFill="1" applyBorder="1" applyAlignment="1">
      <alignment horizontal="center" vertical="top" wrapText="1"/>
    </xf>
    <xf numFmtId="0" fontId="2" fillId="2" borderId="13" xfId="1" applyFont="1" applyFill="1" applyBorder="1" applyAlignment="1">
      <alignment horizontal="center" vertical="top" wrapText="1"/>
    </xf>
    <xf numFmtId="0" fontId="2" fillId="2" borderId="14" xfId="1" applyFont="1" applyFill="1" applyBorder="1" applyAlignment="1">
      <alignment horizontal="center" vertical="top" wrapText="1"/>
    </xf>
    <xf numFmtId="0" fontId="14" fillId="14" borderId="21" xfId="1" applyFont="1" applyFill="1" applyBorder="1" applyAlignment="1">
      <alignment horizontal="left" vertical="top" wrapText="1"/>
    </xf>
    <xf numFmtId="0" fontId="14" fillId="14" borderId="0" xfId="1" applyFont="1" applyFill="1" applyBorder="1" applyAlignment="1">
      <alignment horizontal="left" vertical="top" wrapText="1"/>
    </xf>
    <xf numFmtId="0" fontId="14" fillId="14" borderId="20" xfId="1" applyFont="1" applyFill="1" applyBorder="1" applyAlignment="1">
      <alignment horizontal="left" vertical="top" wrapText="1"/>
    </xf>
    <xf numFmtId="0" fontId="14" fillId="14" borderId="21" xfId="1" applyNumberFormat="1" applyFont="1" applyFill="1" applyBorder="1" applyAlignment="1">
      <alignment horizontal="left" vertical="top" wrapText="1"/>
    </xf>
    <xf numFmtId="0" fontId="14" fillId="14" borderId="22" xfId="1" applyNumberFormat="1" applyFont="1" applyFill="1" applyBorder="1" applyAlignment="1">
      <alignment horizontal="left" vertical="top" wrapText="1"/>
    </xf>
    <xf numFmtId="0" fontId="14" fillId="14" borderId="23" xfId="1" applyNumberFormat="1" applyFont="1" applyFill="1" applyBorder="1" applyAlignment="1">
      <alignment horizontal="left" vertical="top" wrapText="1"/>
    </xf>
    <xf numFmtId="0" fontId="14" fillId="14" borderId="24" xfId="1" applyNumberFormat="1" applyFont="1" applyFill="1" applyBorder="1" applyAlignment="1">
      <alignment horizontal="left" vertical="top" wrapText="1"/>
    </xf>
    <xf numFmtId="0" fontId="14" fillId="14" borderId="21" xfId="1" applyFont="1" applyFill="1" applyBorder="1" applyAlignment="1">
      <alignment horizontal="center" vertical="top"/>
    </xf>
    <xf numFmtId="0" fontId="14" fillId="14" borderId="0" xfId="1" applyFont="1" applyFill="1" applyBorder="1" applyAlignment="1">
      <alignment horizontal="center" vertical="top"/>
    </xf>
    <xf numFmtId="0" fontId="14" fillId="14" borderId="21" xfId="1" applyNumberFormat="1" applyFont="1" applyFill="1" applyBorder="1" applyAlignment="1">
      <alignment horizontal="center" vertical="top" wrapText="1"/>
    </xf>
    <xf numFmtId="0" fontId="14" fillId="14" borderId="0" xfId="1" applyNumberFormat="1" applyFont="1" applyFill="1" applyBorder="1" applyAlignment="1">
      <alignment horizontal="center" vertical="top" wrapText="1"/>
    </xf>
    <xf numFmtId="0" fontId="0" fillId="8" borderId="0" xfId="0" applyFill="1"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5" borderId="2" xfId="0" applyFill="1" applyBorder="1" applyAlignment="1">
      <alignment horizontal="center"/>
    </xf>
    <xf numFmtId="0" fontId="0" fillId="12" borderId="0" xfId="0" applyFill="1"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8" borderId="4" xfId="0" applyFill="1" applyBorder="1" applyAlignment="1">
      <alignment horizontal="center"/>
    </xf>
    <xf numFmtId="0" fontId="0" fillId="8" borderId="6" xfId="0" applyFill="1" applyBorder="1" applyAlignment="1">
      <alignment horizontal="center"/>
    </xf>
    <xf numFmtId="0" fontId="0" fillId="6" borderId="4" xfId="0" applyFill="1" applyBorder="1" applyAlignment="1">
      <alignment horizontal="center"/>
    </xf>
    <xf numFmtId="0" fontId="0" fillId="6" borderId="6" xfId="0" applyFill="1" applyBorder="1" applyAlignment="1">
      <alignment horizontal="center"/>
    </xf>
    <xf numFmtId="0" fontId="0" fillId="0" borderId="0" xfId="0"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0" fillId="9" borderId="1" xfId="0" applyFill="1" applyBorder="1" applyAlignment="1">
      <alignment horizontal="center"/>
    </xf>
    <xf numFmtId="0" fontId="0" fillId="9" borderId="2" xfId="0" applyFill="1" applyBorder="1" applyAlignment="1">
      <alignment horizontal="center"/>
    </xf>
    <xf numFmtId="0" fontId="0" fillId="9" borderId="3" xfId="0" applyFill="1" applyBorder="1" applyAlignment="1">
      <alignment horizont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9" xfId="0" applyFont="1" applyFill="1" applyBorder="1" applyAlignment="1">
      <alignment horizontal="center" vertical="center"/>
    </xf>
    <xf numFmtId="0" fontId="0" fillId="10" borderId="5" xfId="0" applyFill="1" applyBorder="1" applyAlignment="1">
      <alignment horizontal="center"/>
    </xf>
    <xf numFmtId="0" fontId="0" fillId="10" borderId="6" xfId="0" applyFill="1" applyBorder="1" applyAlignment="1">
      <alignment horizontal="center"/>
    </xf>
    <xf numFmtId="0" fontId="0" fillId="10" borderId="4" xfId="0" applyFill="1" applyBorder="1" applyAlignment="1">
      <alignment horizontal="center"/>
    </xf>
    <xf numFmtId="0" fontId="13" fillId="2" borderId="25" xfId="1" applyFont="1" applyFill="1" applyBorder="1" applyAlignment="1">
      <alignment horizontal="center"/>
    </xf>
    <xf numFmtId="0" fontId="13" fillId="2" borderId="18" xfId="1" applyFont="1" applyFill="1" applyBorder="1" applyAlignment="1">
      <alignment horizontal="center"/>
    </xf>
    <xf numFmtId="0" fontId="13" fillId="2" borderId="19" xfId="1" applyFont="1" applyFill="1" applyBorder="1" applyAlignment="1">
      <alignment horizontal="center"/>
    </xf>
    <xf numFmtId="0" fontId="0" fillId="0" borderId="0" xfId="1" applyFont="1" applyFill="1" applyBorder="1"/>
    <xf numFmtId="0" fontId="14" fillId="8" borderId="21" xfId="1" applyFont="1" applyFill="1" applyBorder="1" applyAlignment="1">
      <alignment horizontal="left" vertical="top" wrapText="1"/>
    </xf>
    <xf numFmtId="0" fontId="14" fillId="8" borderId="0" xfId="1" applyFont="1" applyFill="1" applyBorder="1" applyAlignment="1">
      <alignment horizontal="left" vertical="top" wrapText="1"/>
    </xf>
    <xf numFmtId="0" fontId="14" fillId="8" borderId="20" xfId="1" applyFont="1" applyFill="1" applyBorder="1" applyAlignment="1">
      <alignment horizontal="left" vertical="top" wrapText="1"/>
    </xf>
    <xf numFmtId="0" fontId="13" fillId="8" borderId="4" xfId="1" applyFont="1" applyFill="1" applyBorder="1" applyAlignment="1">
      <alignment horizontal="center"/>
    </xf>
    <xf numFmtId="0" fontId="13" fillId="8" borderId="5" xfId="1" applyFont="1" applyFill="1" applyBorder="1" applyAlignment="1">
      <alignment horizontal="center"/>
    </xf>
    <xf numFmtId="0" fontId="13" fillId="8" borderId="6" xfId="1" applyFont="1" applyFill="1" applyBorder="1" applyAlignment="1">
      <alignment horizontal="center"/>
    </xf>
    <xf numFmtId="0" fontId="14" fillId="8" borderId="8" xfId="1" applyFont="1" applyFill="1" applyBorder="1" applyAlignment="1">
      <alignment horizontal="left" vertical="top" wrapText="1"/>
    </xf>
    <xf numFmtId="0" fontId="14" fillId="8" borderId="25" xfId="1" applyFont="1" applyFill="1" applyBorder="1" applyAlignment="1">
      <alignment horizontal="left" vertical="top" wrapText="1"/>
    </xf>
    <xf numFmtId="0" fontId="14" fillId="8" borderId="18" xfId="1" applyFont="1" applyFill="1" applyBorder="1" applyAlignment="1">
      <alignment horizontal="left" vertical="top" wrapText="1"/>
    </xf>
    <xf numFmtId="0" fontId="14" fillId="8" borderId="19" xfId="1" applyFont="1" applyFill="1" applyBorder="1" applyAlignment="1">
      <alignment horizontal="left" vertical="top" wrapText="1"/>
    </xf>
    <xf numFmtId="0" fontId="14" fillId="8" borderId="26" xfId="1" applyFont="1" applyFill="1" applyBorder="1" applyAlignment="1">
      <alignment horizontal="left" vertical="top" wrapText="1"/>
    </xf>
    <xf numFmtId="0" fontId="14" fillId="8" borderId="27" xfId="1" applyFont="1" applyFill="1" applyBorder="1" applyAlignment="1">
      <alignment horizontal="left" vertical="top" wrapText="1"/>
    </xf>
    <xf numFmtId="0" fontId="14" fillId="14" borderId="21" xfId="1" applyNumberFormat="1" applyFont="1" applyFill="1" applyBorder="1" applyAlignment="1">
      <alignment horizontal="center" wrapText="1"/>
    </xf>
    <xf numFmtId="0" fontId="14" fillId="14" borderId="0" xfId="1" applyNumberFormat="1" applyFont="1" applyFill="1" applyBorder="1" applyAlignment="1">
      <alignment horizontal="center" wrapText="1"/>
    </xf>
    <xf numFmtId="0" fontId="14" fillId="14" borderId="20" xfId="1" applyNumberFormat="1" applyFont="1" applyFill="1" applyBorder="1" applyAlignment="1">
      <alignment horizontal="center" wrapText="1"/>
    </xf>
  </cellXfs>
  <cellStyles count="33">
    <cellStyle name="_x0010_“+ˆÉ•?pý¤" xfId="2"/>
    <cellStyle name="Comma 2" xfId="3"/>
    <cellStyle name="Comma 2 2" xfId="4"/>
    <cellStyle name="Comma 3" xfId="5"/>
    <cellStyle name="Comma 3 2" xfId="6"/>
    <cellStyle name="Comma 4" xfId="7"/>
    <cellStyle name="Normal" xfId="0" builtinId="0"/>
    <cellStyle name="Normal 10" xfId="1"/>
    <cellStyle name="Normal 10 2" xfId="8"/>
    <cellStyle name="Normal 11" xfId="9"/>
    <cellStyle name="Normal 12" xfId="10"/>
    <cellStyle name="Normal 13" xfId="11"/>
    <cellStyle name="Normal 14" xfId="12"/>
    <cellStyle name="Normal 15" xfId="13"/>
    <cellStyle name="Normal 16" xfId="14"/>
    <cellStyle name="Normal 17" xfId="15"/>
    <cellStyle name="Normal 18" xfId="16"/>
    <cellStyle name="Normal 2" xfId="17"/>
    <cellStyle name="Normal 2 2" xfId="18"/>
    <cellStyle name="Normal 2 3" xfId="19"/>
    <cellStyle name="Normal 2 4" xfId="20"/>
    <cellStyle name="Normal 3" xfId="21"/>
    <cellStyle name="Normal 3 2" xfId="22"/>
    <cellStyle name="Normal 4" xfId="23"/>
    <cellStyle name="Normal 4 2" xfId="24"/>
    <cellStyle name="Normal 5" xfId="25"/>
    <cellStyle name="Normal 5 2" xfId="26"/>
    <cellStyle name="Normal 6" xfId="27"/>
    <cellStyle name="Normal 6 2" xfId="28"/>
    <cellStyle name="Normal 7" xfId="29"/>
    <cellStyle name="Normal 8" xfId="30"/>
    <cellStyle name="Normal 9" xfId="31"/>
    <cellStyle name="Percent 2" xfId="3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785165818586097"/>
          <c:y val="3.7701752798141613E-2"/>
          <c:w val="0.68858223972002386"/>
          <c:h val="0.73444808982210552"/>
        </c:manualLayout>
      </c:layout>
      <c:scatterChart>
        <c:scatterStyle val="lineMarker"/>
        <c:ser>
          <c:idx val="0"/>
          <c:order val="0"/>
          <c:tx>
            <c:v>HT-B</c:v>
          </c:tx>
          <c:spPr>
            <a:ln w="28575">
              <a:noFill/>
            </a:ln>
          </c:spPr>
          <c:trendline>
            <c:trendlineType val="linear"/>
          </c:trendline>
          <c:xVal>
            <c:numRef>
              <c:f>'New Scenarios'!$G$44:$G$49</c:f>
              <c:numCache>
                <c:formatCode>0.000</c:formatCode>
                <c:ptCount val="6"/>
                <c:pt idx="0">
                  <c:v>1.3300000000000003</c:v>
                </c:pt>
                <c:pt idx="1">
                  <c:v>1.1219999999999999</c:v>
                </c:pt>
                <c:pt idx="2">
                  <c:v>0.81500000000000006</c:v>
                </c:pt>
                <c:pt idx="3">
                  <c:v>0.69300000000000006</c:v>
                </c:pt>
                <c:pt idx="4">
                  <c:v>2.0499999999999998</c:v>
                </c:pt>
                <c:pt idx="5">
                  <c:v>1.68</c:v>
                </c:pt>
              </c:numCache>
            </c:numRef>
          </c:xVal>
          <c:yVal>
            <c:numRef>
              <c:f>'New Scenarios'!$H$44:$H$49</c:f>
              <c:numCache>
                <c:formatCode>General</c:formatCode>
                <c:ptCount val="6"/>
                <c:pt idx="0">
                  <c:v>24.2</c:v>
                </c:pt>
                <c:pt idx="1">
                  <c:v>10.7</c:v>
                </c:pt>
                <c:pt idx="2">
                  <c:v>13.7</c:v>
                </c:pt>
                <c:pt idx="3">
                  <c:v>6.5</c:v>
                </c:pt>
                <c:pt idx="4">
                  <c:v>32.5</c:v>
                </c:pt>
                <c:pt idx="5">
                  <c:v>15.8</c:v>
                </c:pt>
              </c:numCache>
            </c:numRef>
          </c:yVal>
        </c:ser>
        <c:ser>
          <c:idx val="1"/>
          <c:order val="1"/>
          <c:tx>
            <c:v>HT-F</c:v>
          </c:tx>
          <c:spPr>
            <a:ln w="28575">
              <a:noFill/>
            </a:ln>
          </c:spPr>
          <c:xVal>
            <c:numRef>
              <c:f>'New Scenarios'!$G$50:$G$53</c:f>
              <c:numCache>
                <c:formatCode>0.000</c:formatCode>
                <c:ptCount val="4"/>
                <c:pt idx="0">
                  <c:v>1.135</c:v>
                </c:pt>
                <c:pt idx="1">
                  <c:v>0.92699999999999994</c:v>
                </c:pt>
                <c:pt idx="2">
                  <c:v>1.0125</c:v>
                </c:pt>
                <c:pt idx="3">
                  <c:v>0.81</c:v>
                </c:pt>
              </c:numCache>
            </c:numRef>
          </c:xVal>
          <c:yVal>
            <c:numRef>
              <c:f>'New Scenarios'!$H$50:$H$53</c:f>
              <c:numCache>
                <c:formatCode>0.0</c:formatCode>
                <c:ptCount val="4"/>
                <c:pt idx="0">
                  <c:v>13.863043974878922</c:v>
                </c:pt>
                <c:pt idx="1">
                  <c:v>6.661897784227393</c:v>
                </c:pt>
                <c:pt idx="2">
                  <c:v>11.518829192894593</c:v>
                </c:pt>
                <c:pt idx="3">
                  <c:v>5.4512988449368409</c:v>
                </c:pt>
              </c:numCache>
            </c:numRef>
          </c:yVal>
        </c:ser>
        <c:axId val="148250624"/>
        <c:axId val="148252544"/>
      </c:scatterChart>
      <c:valAx>
        <c:axId val="148250624"/>
        <c:scaling>
          <c:orientation val="minMax"/>
          <c:max val="2.5"/>
          <c:min val="0"/>
        </c:scaling>
        <c:axPos val="b"/>
        <c:title>
          <c:tx>
            <c:rich>
              <a:bodyPr/>
              <a:lstStyle/>
              <a:p>
                <a:pPr>
                  <a:defRPr/>
                </a:pPr>
                <a:r>
                  <a:rPr lang="en-US"/>
                  <a:t>N_wells*depth/MW</a:t>
                </a:r>
              </a:p>
            </c:rich>
          </c:tx>
          <c:layout/>
        </c:title>
        <c:numFmt formatCode="0.000" sourceLinked="1"/>
        <c:majorTickMark val="none"/>
        <c:minorTickMark val="in"/>
        <c:tickLblPos val="nextTo"/>
        <c:crossAx val="148252544"/>
        <c:crosses val="autoZero"/>
        <c:crossBetween val="midCat"/>
        <c:majorUnit val="0.5"/>
        <c:minorUnit val="0.25"/>
      </c:valAx>
      <c:valAx>
        <c:axId val="148252544"/>
        <c:scaling>
          <c:orientation val="minMax"/>
        </c:scaling>
        <c:axPos val="l"/>
        <c:majorGridlines/>
        <c:title>
          <c:tx>
            <c:rich>
              <a:bodyPr/>
              <a:lstStyle/>
              <a:p>
                <a:pPr>
                  <a:defRPr/>
                </a:pPr>
                <a:r>
                  <a:rPr lang="en-US" sz="1000" b="1" i="0" baseline="0"/>
                  <a:t>LCOE  - ¢/kWh </a:t>
                </a:r>
                <a:endParaRPr lang="en-US" sz="1000"/>
              </a:p>
            </c:rich>
          </c:tx>
          <c:layout/>
        </c:title>
        <c:numFmt formatCode="General" sourceLinked="1"/>
        <c:majorTickMark val="none"/>
        <c:tickLblPos val="nextTo"/>
        <c:crossAx val="148250624"/>
        <c:crosses val="autoZero"/>
        <c:crossBetween val="midCat"/>
      </c:valAx>
    </c:plotArea>
    <c:legend>
      <c:legendPos val="r"/>
      <c:legendEntry>
        <c:idx val="2"/>
        <c:delete val="1"/>
      </c:legendEntry>
      <c:layout/>
    </c:legend>
    <c:plotVisOnly val="1"/>
  </c:chart>
  <c:printSettings>
    <c:headerFooter/>
    <c:pageMargins b="0.75000000000000933" l="0.70000000000000062" r="0.70000000000000062" t="0.750000000000009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595035394131174"/>
          <c:y val="2.9518798433655083E-2"/>
          <c:w val="0.65498512685915244"/>
          <c:h val="0.68881640155211143"/>
        </c:manualLayout>
      </c:layout>
      <c:scatterChart>
        <c:scatterStyle val="lineMarker"/>
        <c:ser>
          <c:idx val="0"/>
          <c:order val="0"/>
          <c:tx>
            <c:v>HT-B - 6</c:v>
          </c:tx>
          <c:spPr>
            <a:ln w="28575">
              <a:noFill/>
            </a:ln>
          </c:spPr>
          <c:dPt>
            <c:idx val="1"/>
            <c:marker>
              <c:spPr>
                <a:noFill/>
                <a:ln>
                  <a:solidFill>
                    <a:schemeClr val="accent1"/>
                  </a:solidFill>
                </a:ln>
              </c:spPr>
            </c:marker>
          </c:dPt>
          <c:xVal>
            <c:numRef>
              <c:f>'New Scenarios'!$W$44:$W$45</c:f>
              <c:numCache>
                <c:formatCode>0.00</c:formatCode>
                <c:ptCount val="2"/>
                <c:pt idx="0">
                  <c:v>1.3300000000000003</c:v>
                </c:pt>
                <c:pt idx="1">
                  <c:v>1.1219999999999999</c:v>
                </c:pt>
              </c:numCache>
            </c:numRef>
          </c:xVal>
          <c:yVal>
            <c:numRef>
              <c:f>'New Scenarios'!$X$44:$X$45</c:f>
              <c:numCache>
                <c:formatCode>0.000</c:formatCode>
                <c:ptCount val="2"/>
                <c:pt idx="0">
                  <c:v>7.194</c:v>
                </c:pt>
                <c:pt idx="1">
                  <c:v>6.774</c:v>
                </c:pt>
              </c:numCache>
            </c:numRef>
          </c:yVal>
        </c:ser>
        <c:ser>
          <c:idx val="2"/>
          <c:order val="1"/>
          <c:tx>
            <c:v>HT-B - 7</c:v>
          </c:tx>
          <c:spPr>
            <a:ln w="28575">
              <a:noFill/>
            </a:ln>
          </c:spPr>
          <c:dPt>
            <c:idx val="1"/>
            <c:marker>
              <c:spPr>
                <a:noFill/>
                <a:ln>
                  <a:solidFill>
                    <a:srgbClr val="4F81BD"/>
                  </a:solidFill>
                </a:ln>
              </c:spPr>
            </c:marker>
          </c:dPt>
          <c:xVal>
            <c:numRef>
              <c:f>'New Scenarios'!$W$46:$W$47</c:f>
              <c:numCache>
                <c:formatCode>0.00</c:formatCode>
                <c:ptCount val="2"/>
                <c:pt idx="0">
                  <c:v>0.81500000000000006</c:v>
                </c:pt>
                <c:pt idx="1">
                  <c:v>0.69300000000000006</c:v>
                </c:pt>
              </c:numCache>
            </c:numRef>
          </c:xVal>
          <c:yVal>
            <c:numRef>
              <c:f>'New Scenarios'!$X$46:$X$47</c:f>
              <c:numCache>
                <c:formatCode>0.000</c:formatCode>
                <c:ptCount val="2"/>
                <c:pt idx="0">
                  <c:v>6.1550000000000002</c:v>
                </c:pt>
                <c:pt idx="1">
                  <c:v>5.9089999999999998</c:v>
                </c:pt>
              </c:numCache>
            </c:numRef>
          </c:yVal>
        </c:ser>
        <c:ser>
          <c:idx val="3"/>
          <c:order val="2"/>
          <c:tx>
            <c:v>HT-B - 8</c:v>
          </c:tx>
          <c:spPr>
            <a:ln w="28575">
              <a:noFill/>
            </a:ln>
          </c:spPr>
          <c:marker>
            <c:symbol val="square"/>
            <c:size val="5"/>
          </c:marker>
          <c:dPt>
            <c:idx val="1"/>
            <c:marker>
              <c:spPr>
                <a:noFill/>
                <a:ln>
                  <a:solidFill>
                    <a:srgbClr val="4F81BD"/>
                  </a:solidFill>
                </a:ln>
              </c:spPr>
            </c:marker>
          </c:dPt>
          <c:xVal>
            <c:numRef>
              <c:f>'New Scenarios'!$W$48:$W$49</c:f>
              <c:numCache>
                <c:formatCode>0.00</c:formatCode>
                <c:ptCount val="2"/>
                <c:pt idx="0">
                  <c:v>2.0499999999999998</c:v>
                </c:pt>
                <c:pt idx="1">
                  <c:v>1.68</c:v>
                </c:pt>
              </c:numCache>
            </c:numRef>
          </c:xVal>
          <c:yVal>
            <c:numRef>
              <c:f>'New Scenarios'!$X$48:$X$49</c:f>
              <c:numCache>
                <c:formatCode>0.000</c:formatCode>
                <c:ptCount val="2"/>
                <c:pt idx="0">
                  <c:v>10.59</c:v>
                </c:pt>
                <c:pt idx="1">
                  <c:v>9.49</c:v>
                </c:pt>
              </c:numCache>
            </c:numRef>
          </c:yVal>
        </c:ser>
        <c:ser>
          <c:idx val="1"/>
          <c:order val="3"/>
          <c:tx>
            <c:v>HT-F - 9</c:v>
          </c:tx>
          <c:spPr>
            <a:ln w="28575">
              <a:noFill/>
            </a:ln>
          </c:spPr>
          <c:marker>
            <c:symbol val="circle"/>
            <c:size val="5"/>
          </c:marker>
          <c:dPt>
            <c:idx val="1"/>
            <c:marker>
              <c:spPr>
                <a:noFill/>
                <a:ln>
                  <a:solidFill>
                    <a:srgbClr val="4F81BD"/>
                  </a:solidFill>
                </a:ln>
              </c:spPr>
            </c:marker>
          </c:dPt>
          <c:xVal>
            <c:numRef>
              <c:f>'New Scenarios'!$W$50:$W$51</c:f>
              <c:numCache>
                <c:formatCode>0.00</c:formatCode>
                <c:ptCount val="2"/>
                <c:pt idx="0">
                  <c:v>1.135</c:v>
                </c:pt>
                <c:pt idx="1">
                  <c:v>0.92699999999999994</c:v>
                </c:pt>
              </c:numCache>
            </c:numRef>
          </c:xVal>
          <c:yVal>
            <c:numRef>
              <c:f>'New Scenarios'!$X$50:$X$51</c:f>
              <c:numCache>
                <c:formatCode>0.00</c:formatCode>
                <c:ptCount val="2"/>
                <c:pt idx="0">
                  <c:v>2.99</c:v>
                </c:pt>
                <c:pt idx="1">
                  <c:v>2.57</c:v>
                </c:pt>
              </c:numCache>
            </c:numRef>
          </c:yVal>
        </c:ser>
        <c:ser>
          <c:idx val="4"/>
          <c:order val="4"/>
          <c:tx>
            <c:v>HT-F - 10</c:v>
          </c:tx>
          <c:spPr>
            <a:ln w="28575">
              <a:noFill/>
            </a:ln>
          </c:spPr>
          <c:marker>
            <c:symbol val="triangle"/>
            <c:size val="7"/>
            <c:spPr>
              <a:solidFill>
                <a:srgbClr val="C00000"/>
              </a:solidFill>
            </c:spPr>
          </c:marker>
          <c:dPt>
            <c:idx val="1"/>
            <c:marker>
              <c:spPr>
                <a:noFill/>
                <a:ln>
                  <a:solidFill>
                    <a:srgbClr val="C00000"/>
                  </a:solidFill>
                </a:ln>
              </c:spPr>
            </c:marker>
          </c:dPt>
          <c:xVal>
            <c:numRef>
              <c:f>'New Scenarios'!$W$52:$W$53</c:f>
              <c:numCache>
                <c:formatCode>0.00</c:formatCode>
                <c:ptCount val="2"/>
                <c:pt idx="0">
                  <c:v>1.0125</c:v>
                </c:pt>
                <c:pt idx="1">
                  <c:v>0.81</c:v>
                </c:pt>
              </c:numCache>
            </c:numRef>
          </c:xVal>
          <c:yVal>
            <c:numRef>
              <c:f>'New Scenarios'!$X$52:$X$53</c:f>
              <c:numCache>
                <c:formatCode>0.00</c:formatCode>
                <c:ptCount val="2"/>
                <c:pt idx="0">
                  <c:v>3.6949999999999998</c:v>
                </c:pt>
                <c:pt idx="1">
                  <c:v>3.0950000000000002</c:v>
                </c:pt>
              </c:numCache>
            </c:numRef>
          </c:yVal>
        </c:ser>
        <c:ser>
          <c:idx val="5"/>
          <c:order val="5"/>
          <c:spPr>
            <a:ln w="28575">
              <a:noFill/>
            </a:ln>
          </c:spPr>
          <c:marker>
            <c:spPr>
              <a:noFill/>
              <a:ln>
                <a:noFill/>
              </a:ln>
            </c:spPr>
          </c:marker>
          <c:trendline>
            <c:trendlineType val="linear"/>
          </c:trendline>
          <c:xVal>
            <c:numRef>
              <c:f>'New Scenarios'!$W$44:$W$49</c:f>
              <c:numCache>
                <c:formatCode>0.00</c:formatCode>
                <c:ptCount val="6"/>
                <c:pt idx="0">
                  <c:v>1.3300000000000003</c:v>
                </c:pt>
                <c:pt idx="1">
                  <c:v>1.1219999999999999</c:v>
                </c:pt>
                <c:pt idx="2">
                  <c:v>0.81500000000000006</c:v>
                </c:pt>
                <c:pt idx="3">
                  <c:v>0.69300000000000006</c:v>
                </c:pt>
                <c:pt idx="4">
                  <c:v>2.0499999999999998</c:v>
                </c:pt>
                <c:pt idx="5">
                  <c:v>1.68</c:v>
                </c:pt>
              </c:numCache>
            </c:numRef>
          </c:xVal>
          <c:yVal>
            <c:numRef>
              <c:f>'New Scenarios'!$X$44:$X$49</c:f>
              <c:numCache>
                <c:formatCode>0.000</c:formatCode>
                <c:ptCount val="6"/>
                <c:pt idx="0">
                  <c:v>7.194</c:v>
                </c:pt>
                <c:pt idx="1">
                  <c:v>6.774</c:v>
                </c:pt>
                <c:pt idx="2">
                  <c:v>6.1550000000000002</c:v>
                </c:pt>
                <c:pt idx="3">
                  <c:v>5.9089999999999998</c:v>
                </c:pt>
                <c:pt idx="4">
                  <c:v>10.59</c:v>
                </c:pt>
                <c:pt idx="5">
                  <c:v>9.49</c:v>
                </c:pt>
              </c:numCache>
            </c:numRef>
          </c:yVal>
        </c:ser>
        <c:ser>
          <c:idx val="6"/>
          <c:order val="6"/>
          <c:tx>
            <c:v>joe1</c:v>
          </c:tx>
          <c:spPr>
            <a:ln w="28575">
              <a:noFill/>
            </a:ln>
          </c:spPr>
          <c:marker>
            <c:spPr>
              <a:noFill/>
              <a:ln>
                <a:noFill/>
              </a:ln>
            </c:spPr>
          </c:marker>
          <c:trendline>
            <c:trendlineType val="linear"/>
          </c:trendline>
          <c:xVal>
            <c:numRef>
              <c:f>'New Scenarios'!$W$50:$W$53</c:f>
              <c:numCache>
                <c:formatCode>0.00</c:formatCode>
                <c:ptCount val="4"/>
                <c:pt idx="0">
                  <c:v>1.135</c:v>
                </c:pt>
                <c:pt idx="1">
                  <c:v>0.92699999999999994</c:v>
                </c:pt>
                <c:pt idx="2">
                  <c:v>1.0125</c:v>
                </c:pt>
                <c:pt idx="3">
                  <c:v>0.81</c:v>
                </c:pt>
              </c:numCache>
            </c:numRef>
          </c:xVal>
          <c:yVal>
            <c:numRef>
              <c:f>'New Scenarios'!$X$50:$X$53</c:f>
              <c:numCache>
                <c:formatCode>0.00</c:formatCode>
                <c:ptCount val="4"/>
                <c:pt idx="0">
                  <c:v>2.99</c:v>
                </c:pt>
                <c:pt idx="1">
                  <c:v>2.57</c:v>
                </c:pt>
                <c:pt idx="2">
                  <c:v>3.6949999999999998</c:v>
                </c:pt>
                <c:pt idx="3">
                  <c:v>3.0950000000000002</c:v>
                </c:pt>
              </c:numCache>
            </c:numRef>
          </c:yVal>
        </c:ser>
        <c:axId val="147347712"/>
        <c:axId val="147353984"/>
      </c:scatterChart>
      <c:valAx>
        <c:axId val="147347712"/>
        <c:scaling>
          <c:orientation val="minMax"/>
          <c:max val="2.5"/>
          <c:min val="0"/>
        </c:scaling>
        <c:axPos val="b"/>
        <c:title>
          <c:tx>
            <c:rich>
              <a:bodyPr/>
              <a:lstStyle/>
              <a:p>
                <a:pPr>
                  <a:defRPr/>
                </a:pPr>
                <a:r>
                  <a:rPr lang="en-US"/>
                  <a:t>N</a:t>
                </a:r>
                <a:r>
                  <a:rPr lang="en-US" baseline="-25000"/>
                  <a:t>tot</a:t>
                </a:r>
                <a:r>
                  <a:rPr lang="en-US"/>
                  <a:t>*d/MW</a:t>
                </a:r>
              </a:p>
            </c:rich>
          </c:tx>
          <c:layout>
            <c:manualLayout>
              <c:xMode val="edge"/>
              <c:yMode val="edge"/>
              <c:x val="0.39707108486439785"/>
              <c:y val="0.88034228598136199"/>
            </c:manualLayout>
          </c:layout>
        </c:title>
        <c:numFmt formatCode="#,##0.0" sourceLinked="0"/>
        <c:majorTickMark val="none"/>
        <c:minorTickMark val="in"/>
        <c:tickLblPos val="nextTo"/>
        <c:crossAx val="147353984"/>
        <c:crosses val="autoZero"/>
        <c:crossBetween val="midCat"/>
        <c:majorUnit val="0.5"/>
        <c:minorUnit val="0.25"/>
      </c:valAx>
      <c:valAx>
        <c:axId val="147353984"/>
        <c:scaling>
          <c:orientation val="minMax"/>
          <c:max val="12"/>
          <c:min val="0"/>
        </c:scaling>
        <c:axPos val="l"/>
        <c:majorGridlines/>
        <c:title>
          <c:tx>
            <c:rich>
              <a:bodyPr/>
              <a:lstStyle/>
              <a:p>
                <a:pPr>
                  <a:defRPr/>
                </a:pPr>
                <a:r>
                  <a:rPr lang="en-US"/>
                  <a:t>ghg</a:t>
                </a:r>
                <a:r>
                  <a:rPr lang="en-US" baseline="-25000"/>
                  <a:t>pc   - </a:t>
                </a:r>
                <a:r>
                  <a:rPr lang="en-US" sz="900" baseline="-25000"/>
                  <a:t> </a:t>
                </a:r>
                <a:r>
                  <a:rPr lang="en-US" sz="900" baseline="0"/>
                  <a:t>g/kWh</a:t>
                </a:r>
              </a:p>
            </c:rich>
          </c:tx>
        </c:title>
        <c:numFmt formatCode="#,##0.00" sourceLinked="0"/>
        <c:majorTickMark val="none"/>
        <c:minorTickMark val="in"/>
        <c:tickLblPos val="nextTo"/>
        <c:crossAx val="147347712"/>
        <c:crosses val="autoZero"/>
        <c:crossBetween val="midCat"/>
        <c:majorUnit val="4"/>
        <c:minorUnit val="2"/>
      </c:valAx>
    </c:plotArea>
    <c:legend>
      <c:legendPos val="r"/>
      <c:legendEntry>
        <c:idx val="5"/>
        <c:delete val="1"/>
      </c:legendEntry>
      <c:legendEntry>
        <c:idx val="6"/>
        <c:delete val="1"/>
      </c:legendEntry>
      <c:legendEntry>
        <c:idx val="7"/>
        <c:delete val="1"/>
      </c:legendEntry>
      <c:legendEntry>
        <c:idx val="8"/>
        <c:delete val="1"/>
      </c:legendEntry>
    </c:legend>
    <c:plotVisOnly val="1"/>
  </c:chart>
  <c:printSettings>
    <c:headerFooter/>
    <c:pageMargins b="0.75000000000000933" l="0.70000000000000062" r="0.70000000000000062" t="0.75000000000000933"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6639717039252094"/>
          <c:y val="2.9276264340418572E-2"/>
          <c:w val="0.62488193311096263"/>
          <c:h val="0.7212866248861749"/>
        </c:manualLayout>
      </c:layout>
      <c:scatterChart>
        <c:scatterStyle val="lineMarker"/>
        <c:ser>
          <c:idx val="0"/>
          <c:order val="0"/>
          <c:tx>
            <c:v>EGS-B - 1</c:v>
          </c:tx>
          <c:spPr>
            <a:ln w="28575">
              <a:noFill/>
            </a:ln>
          </c:spPr>
          <c:dPt>
            <c:idx val="1"/>
            <c:marker>
              <c:spPr>
                <a:noFill/>
                <a:ln w="19050">
                  <a:solidFill>
                    <a:schemeClr val="tx2">
                      <a:lumMod val="60000"/>
                      <a:lumOff val="40000"/>
                    </a:schemeClr>
                  </a:solidFill>
                </a:ln>
              </c:spPr>
            </c:marker>
          </c:dPt>
          <c:xVal>
            <c:numRef>
              <c:f>'New Scenarios'!$I$65:$I$66</c:f>
              <c:numCache>
                <c:formatCode>0.00</c:formatCode>
                <c:ptCount val="2"/>
                <c:pt idx="0">
                  <c:v>6.6</c:v>
                </c:pt>
                <c:pt idx="1">
                  <c:v>2.7280000000000002</c:v>
                </c:pt>
              </c:numCache>
            </c:numRef>
          </c:xVal>
          <c:yVal>
            <c:numRef>
              <c:f>'New Scenarios'!$H$65:$H$66</c:f>
              <c:numCache>
                <c:formatCode>0.00</c:formatCode>
                <c:ptCount val="2"/>
                <c:pt idx="0">
                  <c:v>27.8</c:v>
                </c:pt>
                <c:pt idx="1">
                  <c:v>10.335000000000001</c:v>
                </c:pt>
              </c:numCache>
            </c:numRef>
          </c:yVal>
        </c:ser>
        <c:ser>
          <c:idx val="2"/>
          <c:order val="1"/>
          <c:tx>
            <c:v>EGS-B - 2</c:v>
          </c:tx>
          <c:spPr>
            <a:ln w="28575">
              <a:noFill/>
            </a:ln>
          </c:spPr>
          <c:dPt>
            <c:idx val="1"/>
            <c:marker>
              <c:spPr>
                <a:noFill/>
                <a:ln w="19050"/>
              </c:spPr>
            </c:marker>
          </c:dPt>
          <c:xVal>
            <c:numRef>
              <c:f>'New Scenarios'!$I$67:$I$68</c:f>
              <c:numCache>
                <c:formatCode>0.00</c:formatCode>
                <c:ptCount val="2"/>
                <c:pt idx="0">
                  <c:v>2.0333333333333332</c:v>
                </c:pt>
                <c:pt idx="1">
                  <c:v>1</c:v>
                </c:pt>
              </c:numCache>
            </c:numRef>
          </c:xVal>
          <c:yVal>
            <c:numRef>
              <c:f>'New Scenarios'!$H$67:$H$68</c:f>
              <c:numCache>
                <c:formatCode>0.00</c:formatCode>
                <c:ptCount val="2"/>
                <c:pt idx="0">
                  <c:v>16.399999999999999</c:v>
                </c:pt>
                <c:pt idx="1">
                  <c:v>7.7</c:v>
                </c:pt>
              </c:numCache>
            </c:numRef>
          </c:yVal>
        </c:ser>
        <c:ser>
          <c:idx val="1"/>
          <c:order val="2"/>
          <c:tx>
            <c:v>EGS-B - 3</c:v>
          </c:tx>
          <c:spPr>
            <a:ln w="28575">
              <a:noFill/>
            </a:ln>
          </c:spPr>
          <c:marker>
            <c:symbol val="square"/>
            <c:size val="5"/>
          </c:marker>
          <c:dPt>
            <c:idx val="1"/>
            <c:marker>
              <c:spPr>
                <a:noFill/>
                <a:ln w="19050">
                  <a:solidFill>
                    <a:schemeClr val="accent2">
                      <a:lumMod val="75000"/>
                    </a:schemeClr>
                  </a:solidFill>
                </a:ln>
              </c:spPr>
            </c:marker>
          </c:dPt>
          <c:xVal>
            <c:numRef>
              <c:f>'New Scenarios'!$I$69:$I$70</c:f>
              <c:numCache>
                <c:formatCode>0.00</c:formatCode>
                <c:ptCount val="2"/>
                <c:pt idx="0">
                  <c:v>1.89</c:v>
                </c:pt>
                <c:pt idx="1">
                  <c:v>0.87749999999999984</c:v>
                </c:pt>
              </c:numCache>
            </c:numRef>
          </c:xVal>
          <c:yVal>
            <c:numRef>
              <c:f>'New Scenarios'!$H$69:$H$70</c:f>
              <c:numCache>
                <c:formatCode>0.00</c:formatCode>
                <c:ptCount val="2"/>
                <c:pt idx="0">
                  <c:v>15.5</c:v>
                </c:pt>
                <c:pt idx="1">
                  <c:v>7.24</c:v>
                </c:pt>
              </c:numCache>
            </c:numRef>
          </c:yVal>
        </c:ser>
        <c:ser>
          <c:idx val="3"/>
          <c:order val="3"/>
          <c:tx>
            <c:v>EGS-F - 4</c:v>
          </c:tx>
          <c:spPr>
            <a:ln w="28575">
              <a:noFill/>
            </a:ln>
          </c:spPr>
          <c:marker>
            <c:symbol val="circle"/>
            <c:size val="5"/>
          </c:marker>
          <c:dPt>
            <c:idx val="1"/>
            <c:marker>
              <c:spPr>
                <a:noFill/>
                <a:ln w="19050">
                  <a:solidFill>
                    <a:schemeClr val="accent4">
                      <a:lumMod val="75000"/>
                    </a:schemeClr>
                  </a:solidFill>
                </a:ln>
              </c:spPr>
            </c:marker>
          </c:dPt>
          <c:xVal>
            <c:numRef>
              <c:f>'New Scenarios'!$I$71:$I$72</c:f>
              <c:numCache>
                <c:formatCode>0.00</c:formatCode>
                <c:ptCount val="2"/>
                <c:pt idx="0">
                  <c:v>1.456</c:v>
                </c:pt>
                <c:pt idx="1">
                  <c:v>0.60199999999999998</c:v>
                </c:pt>
              </c:numCache>
            </c:numRef>
          </c:xVal>
          <c:yVal>
            <c:numRef>
              <c:f>'New Scenarios'!$H$71:$H$72</c:f>
              <c:numCache>
                <c:formatCode>0.00</c:formatCode>
                <c:ptCount val="2"/>
                <c:pt idx="0">
                  <c:v>8.01</c:v>
                </c:pt>
                <c:pt idx="1">
                  <c:v>2.62</c:v>
                </c:pt>
              </c:numCache>
            </c:numRef>
          </c:yVal>
        </c:ser>
        <c:ser>
          <c:idx val="4"/>
          <c:order val="4"/>
          <c:tx>
            <c:v>EGS-F - 5</c:v>
          </c:tx>
          <c:spPr>
            <a:ln w="28575">
              <a:noFill/>
            </a:ln>
          </c:spPr>
          <c:marker>
            <c:symbol val="diamond"/>
            <c:size val="7"/>
            <c:spPr>
              <a:solidFill>
                <a:srgbClr val="C00000"/>
              </a:solidFill>
            </c:spPr>
          </c:marker>
          <c:dPt>
            <c:idx val="1"/>
            <c:marker>
              <c:spPr>
                <a:noFill/>
                <a:ln w="19050">
                  <a:solidFill>
                    <a:srgbClr val="C00000"/>
                  </a:solidFill>
                </a:ln>
              </c:spPr>
            </c:marker>
          </c:dPt>
          <c:xVal>
            <c:numRef>
              <c:f>'New Scenarios'!$I$73:$I$74</c:f>
              <c:numCache>
                <c:formatCode>0.00</c:formatCode>
                <c:ptCount val="2"/>
                <c:pt idx="0">
                  <c:v>0.94666666666666666</c:v>
                </c:pt>
                <c:pt idx="1">
                  <c:v>0.38400000000000001</c:v>
                </c:pt>
              </c:numCache>
            </c:numRef>
          </c:xVal>
          <c:yVal>
            <c:numRef>
              <c:f>'New Scenarios'!$H$73:$H$74</c:f>
              <c:numCache>
                <c:formatCode>0.00</c:formatCode>
                <c:ptCount val="2"/>
                <c:pt idx="0">
                  <c:v>5.71</c:v>
                </c:pt>
                <c:pt idx="1">
                  <c:v>1.96</c:v>
                </c:pt>
              </c:numCache>
            </c:numRef>
          </c:yVal>
        </c:ser>
        <c:ser>
          <c:idx val="5"/>
          <c:order val="5"/>
          <c:tx>
            <c:v>joe</c:v>
          </c:tx>
          <c:spPr>
            <a:ln w="28575">
              <a:noFill/>
            </a:ln>
          </c:spPr>
          <c:marker>
            <c:spPr>
              <a:noFill/>
              <a:ln>
                <a:noFill/>
              </a:ln>
            </c:spPr>
          </c:marker>
          <c:xVal>
            <c:numRef>
              <c:f>'New Scenarios'!$I$65:$I$70</c:f>
              <c:numCache>
                <c:formatCode>0.00</c:formatCode>
                <c:ptCount val="6"/>
                <c:pt idx="0">
                  <c:v>6.6</c:v>
                </c:pt>
                <c:pt idx="1">
                  <c:v>2.7280000000000002</c:v>
                </c:pt>
                <c:pt idx="2">
                  <c:v>2.0333333333333332</c:v>
                </c:pt>
                <c:pt idx="3">
                  <c:v>1</c:v>
                </c:pt>
                <c:pt idx="4">
                  <c:v>1.89</c:v>
                </c:pt>
                <c:pt idx="5">
                  <c:v>0.87749999999999984</c:v>
                </c:pt>
              </c:numCache>
            </c:numRef>
          </c:xVal>
          <c:yVal>
            <c:numRef>
              <c:f>'New Scenarios'!$H$65:$H$70</c:f>
              <c:numCache>
                <c:formatCode>0.00</c:formatCode>
                <c:ptCount val="6"/>
                <c:pt idx="0">
                  <c:v>27.8</c:v>
                </c:pt>
                <c:pt idx="1">
                  <c:v>10.335000000000001</c:v>
                </c:pt>
                <c:pt idx="2">
                  <c:v>16.399999999999999</c:v>
                </c:pt>
                <c:pt idx="3">
                  <c:v>7.7</c:v>
                </c:pt>
                <c:pt idx="4">
                  <c:v>15.5</c:v>
                </c:pt>
                <c:pt idx="5">
                  <c:v>7.24</c:v>
                </c:pt>
              </c:numCache>
            </c:numRef>
          </c:yVal>
        </c:ser>
        <c:ser>
          <c:idx val="6"/>
          <c:order val="6"/>
          <c:tx>
            <c:v>joe2</c:v>
          </c:tx>
          <c:spPr>
            <a:ln w="28575">
              <a:noFill/>
            </a:ln>
          </c:spPr>
          <c:marker>
            <c:spPr>
              <a:noFill/>
              <a:ln>
                <a:noFill/>
              </a:ln>
            </c:spPr>
          </c:marker>
          <c:trendline>
            <c:trendlineType val="linear"/>
          </c:trendline>
          <c:xVal>
            <c:numRef>
              <c:f>'New Scenarios'!$I$71:$I$74</c:f>
              <c:numCache>
                <c:formatCode>0.00</c:formatCode>
                <c:ptCount val="4"/>
                <c:pt idx="0">
                  <c:v>1.456</c:v>
                </c:pt>
                <c:pt idx="1">
                  <c:v>0.60199999999999998</c:v>
                </c:pt>
                <c:pt idx="2">
                  <c:v>0.94666666666666666</c:v>
                </c:pt>
                <c:pt idx="3">
                  <c:v>0.38400000000000001</c:v>
                </c:pt>
              </c:numCache>
            </c:numRef>
          </c:xVal>
          <c:yVal>
            <c:numRef>
              <c:f>'New Scenarios'!$H$71:$H$74</c:f>
              <c:numCache>
                <c:formatCode>0.00</c:formatCode>
                <c:ptCount val="4"/>
                <c:pt idx="0">
                  <c:v>8.01</c:v>
                </c:pt>
                <c:pt idx="1">
                  <c:v>2.62</c:v>
                </c:pt>
                <c:pt idx="2">
                  <c:v>5.71</c:v>
                </c:pt>
                <c:pt idx="3">
                  <c:v>1.96</c:v>
                </c:pt>
              </c:numCache>
            </c:numRef>
          </c:yVal>
        </c:ser>
        <c:ser>
          <c:idx val="7"/>
          <c:order val="7"/>
          <c:tx>
            <c:v>ref</c:v>
          </c:tx>
          <c:spPr>
            <a:ln w="28575">
              <a:noFill/>
            </a:ln>
          </c:spPr>
          <c:marker>
            <c:spPr>
              <a:noFill/>
              <a:ln>
                <a:noFill/>
              </a:ln>
            </c:spPr>
          </c:marker>
          <c:trendline>
            <c:trendlineType val="linear"/>
          </c:trendline>
          <c:xVal>
            <c:numRef>
              <c:f>'New Scenarios'!$I$65:$I$70</c:f>
              <c:numCache>
                <c:formatCode>0.00</c:formatCode>
                <c:ptCount val="6"/>
                <c:pt idx="0">
                  <c:v>6.6</c:v>
                </c:pt>
                <c:pt idx="1">
                  <c:v>2.7280000000000002</c:v>
                </c:pt>
                <c:pt idx="2">
                  <c:v>2.0333333333333332</c:v>
                </c:pt>
                <c:pt idx="3">
                  <c:v>1</c:v>
                </c:pt>
                <c:pt idx="4">
                  <c:v>1.89</c:v>
                </c:pt>
                <c:pt idx="5">
                  <c:v>0.87749999999999984</c:v>
                </c:pt>
              </c:numCache>
            </c:numRef>
          </c:xVal>
          <c:yVal>
            <c:numRef>
              <c:f>'New Scenarios'!$H$65:$H$70</c:f>
              <c:numCache>
                <c:formatCode>0.00</c:formatCode>
                <c:ptCount val="6"/>
                <c:pt idx="0">
                  <c:v>27.8</c:v>
                </c:pt>
                <c:pt idx="1">
                  <c:v>10.335000000000001</c:v>
                </c:pt>
                <c:pt idx="2">
                  <c:v>16.399999999999999</c:v>
                </c:pt>
                <c:pt idx="3">
                  <c:v>7.7</c:v>
                </c:pt>
                <c:pt idx="4">
                  <c:v>15.5</c:v>
                </c:pt>
                <c:pt idx="5">
                  <c:v>7.24</c:v>
                </c:pt>
              </c:numCache>
            </c:numRef>
          </c:yVal>
        </c:ser>
        <c:axId val="148597376"/>
        <c:axId val="148620032"/>
      </c:scatterChart>
      <c:valAx>
        <c:axId val="148597376"/>
        <c:scaling>
          <c:orientation val="minMax"/>
          <c:max val="8"/>
          <c:min val="0"/>
        </c:scaling>
        <c:axPos val="b"/>
        <c:title>
          <c:tx>
            <c:rich>
              <a:bodyPr/>
              <a:lstStyle/>
              <a:p>
                <a:pPr>
                  <a:defRPr/>
                </a:pPr>
                <a:r>
                  <a:rPr lang="en-US"/>
                  <a:t>N</a:t>
                </a:r>
                <a:r>
                  <a:rPr lang="en-US" baseline="-25000"/>
                  <a:t>tot</a:t>
                </a:r>
                <a:r>
                  <a:rPr lang="en-US"/>
                  <a:t>*d/MW</a:t>
                </a:r>
              </a:p>
            </c:rich>
          </c:tx>
        </c:title>
        <c:numFmt formatCode="0.00" sourceLinked="1"/>
        <c:majorTickMark val="none"/>
        <c:minorTickMark val="in"/>
        <c:tickLblPos val="nextTo"/>
        <c:crossAx val="148620032"/>
        <c:crosses val="autoZero"/>
        <c:crossBetween val="midCat"/>
        <c:majorUnit val="2"/>
        <c:minorUnit val="1"/>
      </c:valAx>
      <c:valAx>
        <c:axId val="148620032"/>
        <c:scaling>
          <c:orientation val="minMax"/>
        </c:scaling>
        <c:axPos val="l"/>
        <c:majorGridlines/>
        <c:title>
          <c:tx>
            <c:rich>
              <a:bodyPr/>
              <a:lstStyle/>
              <a:p>
                <a:pPr>
                  <a:defRPr/>
                </a:pPr>
                <a:r>
                  <a:rPr lang="en-US"/>
                  <a:t>ghg</a:t>
                </a:r>
                <a:r>
                  <a:rPr lang="en-US" baseline="-25000"/>
                  <a:t>pc</a:t>
                </a:r>
              </a:p>
            </c:rich>
          </c:tx>
        </c:title>
        <c:numFmt formatCode="#,##0.0" sourceLinked="0"/>
        <c:majorTickMark val="none"/>
        <c:tickLblPos val="nextTo"/>
        <c:crossAx val="148597376"/>
        <c:crosses val="autoZero"/>
        <c:crossBetween val="midCat"/>
      </c:valAx>
    </c:plotArea>
    <c:legend>
      <c:legendPos val="r"/>
      <c:legendEntry>
        <c:idx val="5"/>
        <c:delete val="1"/>
      </c:legendEntry>
      <c:legendEntry>
        <c:idx val="6"/>
        <c:delete val="1"/>
      </c:legendEntry>
      <c:legendEntry>
        <c:idx val="7"/>
        <c:delete val="1"/>
      </c:legendEntry>
      <c:legendEntry>
        <c:idx val="8"/>
        <c:delete val="1"/>
      </c:legendEntry>
      <c:legendEntry>
        <c:idx val="9"/>
        <c:delete val="1"/>
      </c:legendEntry>
    </c:legend>
    <c:plotVisOnly val="1"/>
  </c:chart>
  <c:printSettings>
    <c:headerFooter/>
    <c:pageMargins b="0.75000000000000921" l="0.70000000000000062" r="0.70000000000000062" t="0.75000000000000921"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255796150481188"/>
          <c:y val="5.1400554097404488E-2"/>
          <c:w val="0.64731146106736659"/>
          <c:h val="0.73444808982210552"/>
        </c:manualLayout>
      </c:layout>
      <c:scatterChart>
        <c:scatterStyle val="lineMarker"/>
        <c:ser>
          <c:idx val="0"/>
          <c:order val="0"/>
          <c:tx>
            <c:v>HT-B</c:v>
          </c:tx>
          <c:spPr>
            <a:ln w="28575">
              <a:noFill/>
            </a:ln>
          </c:spPr>
          <c:xVal>
            <c:numRef>
              <c:f>'New Scenarios'!$H$82:$H$87</c:f>
              <c:numCache>
                <c:formatCode>General</c:formatCode>
                <c:ptCount val="6"/>
                <c:pt idx="0">
                  <c:v>15</c:v>
                </c:pt>
                <c:pt idx="1">
                  <c:v>20</c:v>
                </c:pt>
                <c:pt idx="2">
                  <c:v>30</c:v>
                </c:pt>
                <c:pt idx="3">
                  <c:v>50</c:v>
                </c:pt>
                <c:pt idx="4">
                  <c:v>15</c:v>
                </c:pt>
                <c:pt idx="5">
                  <c:v>25</c:v>
                </c:pt>
              </c:numCache>
            </c:numRef>
          </c:xVal>
          <c:yVal>
            <c:numRef>
              <c:f>'New Scenarios'!$I$82:$I$87</c:f>
              <c:numCache>
                <c:formatCode>0.000</c:formatCode>
                <c:ptCount val="6"/>
                <c:pt idx="0" formatCode="General">
                  <c:v>7.194</c:v>
                </c:pt>
                <c:pt idx="1">
                  <c:v>6.774</c:v>
                </c:pt>
                <c:pt idx="2" formatCode="General">
                  <c:v>6.1550000000000002</c:v>
                </c:pt>
                <c:pt idx="3" formatCode="General">
                  <c:v>5.9089999999999998</c:v>
                </c:pt>
                <c:pt idx="4" formatCode="General">
                  <c:v>10.59</c:v>
                </c:pt>
                <c:pt idx="5" formatCode="General">
                  <c:v>9.49</c:v>
                </c:pt>
              </c:numCache>
            </c:numRef>
          </c:yVal>
        </c:ser>
        <c:ser>
          <c:idx val="2"/>
          <c:order val="1"/>
          <c:tx>
            <c:v>HT-F</c:v>
          </c:tx>
          <c:spPr>
            <a:ln w="28575">
              <a:noFill/>
            </a:ln>
          </c:spPr>
          <c:xVal>
            <c:numRef>
              <c:f>'New Scenarios'!$K$82:$K$85</c:f>
              <c:numCache>
                <c:formatCode>General</c:formatCode>
                <c:ptCount val="4"/>
                <c:pt idx="0">
                  <c:v>30</c:v>
                </c:pt>
                <c:pt idx="1">
                  <c:v>50</c:v>
                </c:pt>
                <c:pt idx="2">
                  <c:v>40</c:v>
                </c:pt>
                <c:pt idx="3">
                  <c:v>50</c:v>
                </c:pt>
              </c:numCache>
            </c:numRef>
          </c:xVal>
          <c:yVal>
            <c:numRef>
              <c:f>'New Scenarios'!$L$82:$L$85</c:f>
              <c:numCache>
                <c:formatCode>0.00</c:formatCode>
                <c:ptCount val="4"/>
                <c:pt idx="0">
                  <c:v>2.99</c:v>
                </c:pt>
                <c:pt idx="1">
                  <c:v>2.57</c:v>
                </c:pt>
                <c:pt idx="2">
                  <c:v>3.6949999999999998</c:v>
                </c:pt>
                <c:pt idx="3">
                  <c:v>3.0950000000000002</c:v>
                </c:pt>
              </c:numCache>
            </c:numRef>
          </c:yVal>
        </c:ser>
        <c:ser>
          <c:idx val="1"/>
          <c:order val="2"/>
          <c:tx>
            <c:v>HT-B prv</c:v>
          </c:tx>
          <c:spPr>
            <a:ln w="28575">
              <a:noFill/>
            </a:ln>
          </c:spPr>
          <c:marker>
            <c:symbol val="diamond"/>
            <c:size val="5"/>
          </c:marker>
          <c:xVal>
            <c:numRef>
              <c:f>'New Scenarios'!$H$89:$H$90</c:f>
              <c:numCache>
                <c:formatCode>General</c:formatCode>
                <c:ptCount val="2"/>
                <c:pt idx="0">
                  <c:v>10</c:v>
                </c:pt>
                <c:pt idx="1">
                  <c:v>10</c:v>
                </c:pt>
              </c:numCache>
            </c:numRef>
          </c:xVal>
          <c:yVal>
            <c:numRef>
              <c:f>'New Scenarios'!$I$89:$I$90</c:f>
              <c:numCache>
                <c:formatCode>General</c:formatCode>
                <c:ptCount val="2"/>
                <c:pt idx="0">
                  <c:v>7.86</c:v>
                </c:pt>
                <c:pt idx="1">
                  <c:v>8.6</c:v>
                </c:pt>
              </c:numCache>
            </c:numRef>
          </c:yVal>
        </c:ser>
        <c:ser>
          <c:idx val="3"/>
          <c:order val="3"/>
          <c:tx>
            <c:v>HT-F prv</c:v>
          </c:tx>
          <c:spPr>
            <a:ln w="28575">
              <a:noFill/>
            </a:ln>
          </c:spPr>
          <c:marker>
            <c:symbol val="dash"/>
            <c:size val="8"/>
          </c:marker>
          <c:xVal>
            <c:numRef>
              <c:f>'New Scenarios'!$K$87</c:f>
              <c:numCache>
                <c:formatCode>General</c:formatCode>
                <c:ptCount val="1"/>
                <c:pt idx="0">
                  <c:v>50</c:v>
                </c:pt>
              </c:numCache>
            </c:numRef>
          </c:xVal>
          <c:yVal>
            <c:numRef>
              <c:f>'New Scenarios'!$L$87</c:f>
              <c:numCache>
                <c:formatCode>General</c:formatCode>
                <c:ptCount val="1"/>
                <c:pt idx="0">
                  <c:v>4.66</c:v>
                </c:pt>
              </c:numCache>
            </c:numRef>
          </c:yVal>
        </c:ser>
        <c:ser>
          <c:idx val="6"/>
          <c:order val="4"/>
          <c:tx>
            <c:v>EGS-B prv</c:v>
          </c:tx>
          <c:spPr>
            <a:ln w="28575">
              <a:noFill/>
            </a:ln>
          </c:spPr>
          <c:marker>
            <c:symbol val="triangle"/>
            <c:size val="7"/>
            <c:spPr>
              <a:noFill/>
              <a:ln>
                <a:solidFill>
                  <a:schemeClr val="accent3">
                    <a:lumMod val="50000"/>
                  </a:schemeClr>
                </a:solidFill>
              </a:ln>
            </c:spPr>
          </c:marker>
          <c:xVal>
            <c:numRef>
              <c:f>'New Scenarios'!$E$21:$E$25</c:f>
              <c:numCache>
                <c:formatCode>General</c:formatCode>
                <c:ptCount val="5"/>
                <c:pt idx="0">
                  <c:v>20</c:v>
                </c:pt>
                <c:pt idx="1">
                  <c:v>20</c:v>
                </c:pt>
                <c:pt idx="2">
                  <c:v>20</c:v>
                </c:pt>
                <c:pt idx="3">
                  <c:v>20</c:v>
                </c:pt>
                <c:pt idx="4">
                  <c:v>20</c:v>
                </c:pt>
              </c:numCache>
            </c:numRef>
          </c:xVal>
          <c:yVal>
            <c:numRef>
              <c:f>'New Scenarios'!$N$21:$N$25</c:f>
              <c:numCache>
                <c:formatCode>0.0</c:formatCode>
                <c:ptCount val="5"/>
                <c:pt idx="0">
                  <c:v>11.4</c:v>
                </c:pt>
                <c:pt idx="1">
                  <c:v>15.2</c:v>
                </c:pt>
                <c:pt idx="2">
                  <c:v>17.5</c:v>
                </c:pt>
                <c:pt idx="3">
                  <c:v>21.1</c:v>
                </c:pt>
                <c:pt idx="4" formatCode="General">
                  <c:v>26.1</c:v>
                </c:pt>
              </c:numCache>
            </c:numRef>
          </c:yVal>
        </c:ser>
        <c:ser>
          <c:idx val="4"/>
          <c:order val="5"/>
          <c:tx>
            <c:v>EGS-B 20 yr</c:v>
          </c:tx>
          <c:spPr>
            <a:ln w="28575">
              <a:noFill/>
            </a:ln>
          </c:spPr>
          <c:marker>
            <c:symbol val="circle"/>
            <c:size val="5"/>
          </c:marker>
          <c:xVal>
            <c:numRef>
              <c:f>('New Scenarios'!$E$30,'New Scenarios'!$E$32,'New Scenarios'!$E$34)</c:f>
              <c:numCache>
                <c:formatCode>General</c:formatCode>
                <c:ptCount val="3"/>
                <c:pt idx="0">
                  <c:v>10</c:v>
                </c:pt>
                <c:pt idx="1">
                  <c:v>15</c:v>
                </c:pt>
                <c:pt idx="2">
                  <c:v>20</c:v>
                </c:pt>
              </c:numCache>
            </c:numRef>
          </c:xVal>
          <c:yVal>
            <c:numRef>
              <c:f>('New Scenarios'!$N$30,'New Scenarios'!$N$32,'New Scenarios'!$N$34)</c:f>
              <c:numCache>
                <c:formatCode>0.00</c:formatCode>
                <c:ptCount val="3"/>
                <c:pt idx="0">
                  <c:v>27.8</c:v>
                </c:pt>
                <c:pt idx="1">
                  <c:v>16.399999999999999</c:v>
                </c:pt>
                <c:pt idx="2">
                  <c:v>15.5</c:v>
                </c:pt>
              </c:numCache>
            </c:numRef>
          </c:yVal>
        </c:ser>
        <c:ser>
          <c:idx val="7"/>
          <c:order val="6"/>
          <c:tx>
            <c:v>EGS-B 30 yr</c:v>
          </c:tx>
          <c:spPr>
            <a:ln w="28575">
              <a:noFill/>
            </a:ln>
          </c:spPr>
          <c:marker>
            <c:symbol val="circle"/>
            <c:size val="5"/>
            <c:spPr>
              <a:solidFill>
                <a:srgbClr val="C00000"/>
              </a:solidFill>
            </c:spPr>
          </c:marker>
          <c:xVal>
            <c:numRef>
              <c:f>('New Scenarios'!$E$31,'New Scenarios'!$E$33,'New Scenarios'!$E$35)</c:f>
              <c:numCache>
                <c:formatCode>General</c:formatCode>
                <c:ptCount val="3"/>
                <c:pt idx="0">
                  <c:v>25</c:v>
                </c:pt>
                <c:pt idx="1">
                  <c:v>35</c:v>
                </c:pt>
                <c:pt idx="2">
                  <c:v>40</c:v>
                </c:pt>
              </c:numCache>
            </c:numRef>
          </c:xVal>
          <c:yVal>
            <c:numRef>
              <c:f>('New Scenarios'!$N$31,'New Scenarios'!$N$33,'New Scenarios'!$N$35)</c:f>
              <c:numCache>
                <c:formatCode>0.00</c:formatCode>
                <c:ptCount val="3"/>
                <c:pt idx="0">
                  <c:v>10.335000000000001</c:v>
                </c:pt>
                <c:pt idx="1">
                  <c:v>7.7</c:v>
                </c:pt>
                <c:pt idx="2">
                  <c:v>7.24</c:v>
                </c:pt>
              </c:numCache>
            </c:numRef>
          </c:yVal>
        </c:ser>
        <c:ser>
          <c:idx val="5"/>
          <c:order val="7"/>
          <c:tx>
            <c:v>EGS-F 20 yr</c:v>
          </c:tx>
          <c:spPr>
            <a:ln w="28575">
              <a:noFill/>
            </a:ln>
          </c:spPr>
          <c:marker>
            <c:symbol val="circle"/>
            <c:size val="7"/>
            <c:spPr>
              <a:noFill/>
              <a:ln w="15875">
                <a:solidFill>
                  <a:schemeClr val="tx2">
                    <a:lumMod val="75000"/>
                  </a:schemeClr>
                </a:solidFill>
              </a:ln>
            </c:spPr>
          </c:marker>
          <c:xVal>
            <c:numRef>
              <c:f>('New Scenarios'!$E$36,'New Scenarios'!$E$38)</c:f>
              <c:numCache>
                <c:formatCode>General</c:formatCode>
                <c:ptCount val="2"/>
                <c:pt idx="0">
                  <c:v>25</c:v>
                </c:pt>
                <c:pt idx="1">
                  <c:v>30</c:v>
                </c:pt>
              </c:numCache>
            </c:numRef>
          </c:xVal>
          <c:yVal>
            <c:numRef>
              <c:f>('New Scenarios'!$N$36,'New Scenarios'!$N$38)</c:f>
              <c:numCache>
                <c:formatCode>0.00</c:formatCode>
                <c:ptCount val="2"/>
                <c:pt idx="0">
                  <c:v>8.01</c:v>
                </c:pt>
                <c:pt idx="1">
                  <c:v>5.71</c:v>
                </c:pt>
              </c:numCache>
            </c:numRef>
          </c:yVal>
        </c:ser>
        <c:ser>
          <c:idx val="8"/>
          <c:order val="8"/>
          <c:tx>
            <c:v>EGS-F 30 yr</c:v>
          </c:tx>
          <c:spPr>
            <a:ln w="28575">
              <a:noFill/>
            </a:ln>
          </c:spPr>
          <c:marker>
            <c:symbol val="circle"/>
            <c:size val="7"/>
            <c:spPr>
              <a:noFill/>
              <a:ln>
                <a:solidFill>
                  <a:srgbClr val="C00000"/>
                </a:solidFill>
              </a:ln>
            </c:spPr>
          </c:marker>
          <c:xVal>
            <c:numRef>
              <c:f>('New Scenarios'!$E$37,'New Scenarios'!$E$39)</c:f>
              <c:numCache>
                <c:formatCode>General</c:formatCode>
                <c:ptCount val="2"/>
                <c:pt idx="0">
                  <c:v>50</c:v>
                </c:pt>
                <c:pt idx="1">
                  <c:v>50</c:v>
                </c:pt>
              </c:numCache>
            </c:numRef>
          </c:xVal>
          <c:yVal>
            <c:numRef>
              <c:f>('New Scenarios'!$N$37,'New Scenarios'!$N$39)</c:f>
              <c:numCache>
                <c:formatCode>0.00</c:formatCode>
                <c:ptCount val="2"/>
                <c:pt idx="0">
                  <c:v>2.62</c:v>
                </c:pt>
                <c:pt idx="1">
                  <c:v>1.96</c:v>
                </c:pt>
              </c:numCache>
            </c:numRef>
          </c:yVal>
        </c:ser>
        <c:axId val="148718336"/>
        <c:axId val="148720256"/>
      </c:scatterChart>
      <c:valAx>
        <c:axId val="148718336"/>
        <c:scaling>
          <c:orientation val="minMax"/>
          <c:max val="60"/>
          <c:min val="0"/>
        </c:scaling>
        <c:axPos val="b"/>
        <c:title>
          <c:tx>
            <c:rich>
              <a:bodyPr/>
              <a:lstStyle/>
              <a:p>
                <a:pPr>
                  <a:defRPr/>
                </a:pPr>
                <a:r>
                  <a:rPr lang="en-US"/>
                  <a:t>MW Capacity</a:t>
                </a:r>
              </a:p>
            </c:rich>
          </c:tx>
          <c:layout/>
        </c:title>
        <c:numFmt formatCode="General" sourceLinked="1"/>
        <c:majorTickMark val="none"/>
        <c:minorTickMark val="in"/>
        <c:tickLblPos val="nextTo"/>
        <c:crossAx val="148720256"/>
        <c:crosses val="autoZero"/>
        <c:crossBetween val="midCat"/>
        <c:majorUnit val="10"/>
        <c:minorUnit val="5"/>
      </c:valAx>
      <c:valAx>
        <c:axId val="148720256"/>
        <c:scaling>
          <c:orientation val="minMax"/>
          <c:max val="30"/>
          <c:min val="0"/>
        </c:scaling>
        <c:axPos val="l"/>
        <c:majorGridlines/>
        <c:title>
          <c:tx>
            <c:rich>
              <a:bodyPr/>
              <a:lstStyle/>
              <a:p>
                <a:pPr>
                  <a:defRPr/>
                </a:pPr>
                <a:r>
                  <a:rPr lang="en-US"/>
                  <a:t>ghg</a:t>
                </a:r>
                <a:r>
                  <a:rPr lang="en-US" baseline="-25000"/>
                  <a:t>pc</a:t>
                </a:r>
                <a:r>
                  <a:rPr lang="en-US"/>
                  <a:t> - g/kWh</a:t>
                </a:r>
              </a:p>
            </c:rich>
          </c:tx>
          <c:layout/>
        </c:title>
        <c:numFmt formatCode="General" sourceLinked="1"/>
        <c:majorTickMark val="none"/>
        <c:minorTickMark val="in"/>
        <c:tickLblPos val="nextTo"/>
        <c:crossAx val="148718336"/>
        <c:crosses val="autoZero"/>
        <c:crossBetween val="midCat"/>
        <c:majorUnit val="5"/>
        <c:minorUnit val="2.5"/>
      </c:valAx>
    </c:plotArea>
    <c:legend>
      <c:legendPos val="r"/>
      <c:layout>
        <c:manualLayout>
          <c:xMode val="edge"/>
          <c:yMode val="edge"/>
          <c:x val="0.78439020122484693"/>
          <c:y val="1.6983085447652743E-2"/>
          <c:w val="0.17762357830271217"/>
          <c:h val="0.75345472440944883"/>
        </c:manualLayout>
      </c:layout>
    </c:legend>
    <c:plotVisOnly val="1"/>
  </c:chart>
  <c:printSettings>
    <c:headerFooter/>
    <c:pageMargins b="0.75000000000000788" l="0.70000000000000062" r="0.70000000000000062" t="0.75000000000000788"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chart>
    <c:autoTitleDeleted val="1"/>
    <c:plotArea>
      <c:layout/>
      <c:scatterChart>
        <c:scatterStyle val="lineMarker"/>
        <c:ser>
          <c:idx val="0"/>
          <c:order val="0"/>
          <c:tx>
            <c:v>HT-B</c:v>
          </c:tx>
          <c:spPr>
            <a:ln w="28575">
              <a:noFill/>
            </a:ln>
          </c:spPr>
          <c:xVal>
            <c:numRef>
              <c:f>'New Scenarios'!$H$108:$H$113</c:f>
              <c:numCache>
                <c:formatCode>General</c:formatCode>
                <c:ptCount val="6"/>
                <c:pt idx="0">
                  <c:v>15</c:v>
                </c:pt>
                <c:pt idx="1">
                  <c:v>20</c:v>
                </c:pt>
                <c:pt idx="2">
                  <c:v>30</c:v>
                </c:pt>
                <c:pt idx="3">
                  <c:v>50</c:v>
                </c:pt>
                <c:pt idx="4">
                  <c:v>15</c:v>
                </c:pt>
                <c:pt idx="5">
                  <c:v>25</c:v>
                </c:pt>
              </c:numCache>
            </c:numRef>
          </c:xVal>
          <c:yVal>
            <c:numRef>
              <c:f>'New Scenarios'!$I$108:$I$113</c:f>
              <c:numCache>
                <c:formatCode>General</c:formatCode>
                <c:ptCount val="6"/>
                <c:pt idx="0">
                  <c:v>24.2</c:v>
                </c:pt>
                <c:pt idx="1">
                  <c:v>10.7</c:v>
                </c:pt>
                <c:pt idx="2">
                  <c:v>13.7</c:v>
                </c:pt>
                <c:pt idx="3">
                  <c:v>6.5</c:v>
                </c:pt>
                <c:pt idx="4">
                  <c:v>32.5</c:v>
                </c:pt>
                <c:pt idx="5">
                  <c:v>13.8</c:v>
                </c:pt>
              </c:numCache>
            </c:numRef>
          </c:yVal>
        </c:ser>
        <c:ser>
          <c:idx val="1"/>
          <c:order val="1"/>
          <c:tx>
            <c:v>HT-F</c:v>
          </c:tx>
          <c:spPr>
            <a:ln w="28575">
              <a:noFill/>
            </a:ln>
          </c:spPr>
          <c:marker>
            <c:symbol val="square"/>
            <c:size val="5"/>
            <c:spPr>
              <a:solidFill>
                <a:schemeClr val="accent6">
                  <a:lumMod val="60000"/>
                  <a:lumOff val="40000"/>
                </a:schemeClr>
              </a:solidFill>
            </c:spPr>
          </c:marker>
          <c:xVal>
            <c:numRef>
              <c:f>'New Scenarios'!$M$108:$M$111</c:f>
              <c:numCache>
                <c:formatCode>General</c:formatCode>
                <c:ptCount val="4"/>
                <c:pt idx="0">
                  <c:v>30</c:v>
                </c:pt>
                <c:pt idx="1">
                  <c:v>50</c:v>
                </c:pt>
                <c:pt idx="2">
                  <c:v>40</c:v>
                </c:pt>
                <c:pt idx="3">
                  <c:v>50</c:v>
                </c:pt>
              </c:numCache>
            </c:numRef>
          </c:xVal>
          <c:yVal>
            <c:numRef>
              <c:f>'New Scenarios'!$N$108:$N$111</c:f>
              <c:numCache>
                <c:formatCode>0.00</c:formatCode>
                <c:ptCount val="4"/>
                <c:pt idx="0">
                  <c:v>13.863043974878922</c:v>
                </c:pt>
                <c:pt idx="1">
                  <c:v>6.661897784227393</c:v>
                </c:pt>
                <c:pt idx="2">
                  <c:v>11.518829192894593</c:v>
                </c:pt>
                <c:pt idx="3">
                  <c:v>5.45129884493684</c:v>
                </c:pt>
              </c:numCache>
            </c:numRef>
          </c:yVal>
        </c:ser>
        <c:ser>
          <c:idx val="2"/>
          <c:order val="2"/>
          <c:tx>
            <c:v>EGS-B</c:v>
          </c:tx>
          <c:spPr>
            <a:ln w="28575">
              <a:noFill/>
            </a:ln>
          </c:spPr>
          <c:xVal>
            <c:numRef>
              <c:f>'New Scenarios'!$H$119:$H$124</c:f>
              <c:numCache>
                <c:formatCode>General</c:formatCode>
                <c:ptCount val="6"/>
                <c:pt idx="0">
                  <c:v>10</c:v>
                </c:pt>
                <c:pt idx="1">
                  <c:v>25</c:v>
                </c:pt>
                <c:pt idx="2">
                  <c:v>15</c:v>
                </c:pt>
                <c:pt idx="3">
                  <c:v>35</c:v>
                </c:pt>
                <c:pt idx="4">
                  <c:v>20</c:v>
                </c:pt>
                <c:pt idx="5">
                  <c:v>40</c:v>
                </c:pt>
              </c:numCache>
            </c:numRef>
          </c:xVal>
          <c:yVal>
            <c:numRef>
              <c:f>'New Scenarios'!$I$119:$I$124</c:f>
              <c:numCache>
                <c:formatCode>0.00</c:formatCode>
                <c:ptCount val="6"/>
                <c:pt idx="0">
                  <c:v>77.5</c:v>
                </c:pt>
                <c:pt idx="1">
                  <c:v>20.2</c:v>
                </c:pt>
                <c:pt idx="2">
                  <c:v>28.6</c:v>
                </c:pt>
                <c:pt idx="3">
                  <c:v>7.02</c:v>
                </c:pt>
                <c:pt idx="4">
                  <c:v>24.77</c:v>
                </c:pt>
                <c:pt idx="5">
                  <c:v>5.85</c:v>
                </c:pt>
              </c:numCache>
            </c:numRef>
          </c:yVal>
        </c:ser>
        <c:ser>
          <c:idx val="3"/>
          <c:order val="3"/>
          <c:tx>
            <c:v>EGS-F</c:v>
          </c:tx>
          <c:spPr>
            <a:ln w="28575">
              <a:noFill/>
            </a:ln>
          </c:spPr>
          <c:marker>
            <c:symbol val="circle"/>
            <c:size val="7"/>
            <c:spPr>
              <a:noFill/>
              <a:ln w="15875"/>
            </c:spPr>
          </c:marker>
          <c:xVal>
            <c:numRef>
              <c:f>'New Scenarios'!$K$119:$K$122</c:f>
              <c:numCache>
                <c:formatCode>General</c:formatCode>
                <c:ptCount val="4"/>
                <c:pt idx="0">
                  <c:v>25</c:v>
                </c:pt>
                <c:pt idx="1">
                  <c:v>50</c:v>
                </c:pt>
                <c:pt idx="2">
                  <c:v>30</c:v>
                </c:pt>
                <c:pt idx="3">
                  <c:v>50</c:v>
                </c:pt>
              </c:numCache>
            </c:numRef>
          </c:xVal>
          <c:yVal>
            <c:numRef>
              <c:f>'New Scenarios'!$M$119:$M$122</c:f>
              <c:numCache>
                <c:formatCode>0.00</c:formatCode>
                <c:ptCount val="4"/>
                <c:pt idx="0">
                  <c:v>17.940000000000001</c:v>
                </c:pt>
                <c:pt idx="1">
                  <c:v>5.15</c:v>
                </c:pt>
                <c:pt idx="2">
                  <c:v>13.91</c:v>
                </c:pt>
                <c:pt idx="3">
                  <c:v>3.91</c:v>
                </c:pt>
              </c:numCache>
            </c:numRef>
          </c:yVal>
        </c:ser>
        <c:axId val="148840832"/>
        <c:axId val="148843136"/>
      </c:scatterChart>
      <c:valAx>
        <c:axId val="148840832"/>
        <c:scaling>
          <c:orientation val="minMax"/>
        </c:scaling>
        <c:axPos val="b"/>
        <c:title>
          <c:tx>
            <c:rich>
              <a:bodyPr/>
              <a:lstStyle/>
              <a:p>
                <a:pPr>
                  <a:defRPr/>
                </a:pPr>
                <a:r>
                  <a:rPr lang="en-US"/>
                  <a:t>MW - Net</a:t>
                </a:r>
                <a:r>
                  <a:rPr lang="en-US" baseline="0"/>
                  <a:t> C</a:t>
                </a:r>
                <a:r>
                  <a:rPr lang="en-US"/>
                  <a:t>apacity</a:t>
                </a:r>
              </a:p>
            </c:rich>
          </c:tx>
          <c:layout/>
        </c:title>
        <c:numFmt formatCode="General" sourceLinked="1"/>
        <c:majorTickMark val="none"/>
        <c:tickLblPos val="nextTo"/>
        <c:crossAx val="148843136"/>
        <c:crosses val="autoZero"/>
        <c:crossBetween val="midCat"/>
      </c:valAx>
      <c:valAx>
        <c:axId val="148843136"/>
        <c:scaling>
          <c:orientation val="minMax"/>
        </c:scaling>
        <c:axPos val="l"/>
        <c:majorGridlines/>
        <c:title>
          <c:tx>
            <c:rich>
              <a:bodyPr/>
              <a:lstStyle/>
              <a:p>
                <a:pPr>
                  <a:defRPr/>
                </a:pPr>
                <a:r>
                  <a:rPr lang="en-US"/>
                  <a:t>LCOE  - </a:t>
                </a:r>
                <a:r>
                  <a:rPr lang="en-US">
                    <a:latin typeface="Calibri"/>
                  </a:rPr>
                  <a:t>₵/kWh</a:t>
                </a:r>
                <a:r>
                  <a:rPr lang="en-US"/>
                  <a:t>  </a:t>
                </a:r>
              </a:p>
            </c:rich>
          </c:tx>
          <c:layout/>
        </c:title>
        <c:numFmt formatCode="General" sourceLinked="1"/>
        <c:majorTickMark val="none"/>
        <c:tickLblPos val="nextTo"/>
        <c:crossAx val="148840832"/>
        <c:crosses val="autoZero"/>
        <c:crossBetween val="midCat"/>
      </c:valAx>
    </c:plotArea>
    <c:legend>
      <c:legendPos val="r"/>
      <c:layout/>
    </c:legend>
    <c:plotVisOnly val="1"/>
  </c:chart>
  <c:printSettings>
    <c:headerFooter/>
    <c:pageMargins b="0.75000000000000677" l="0.70000000000000062" r="0.70000000000000062" t="0.750000000000006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autoTitleDeleted val="1"/>
    <c:plotArea>
      <c:layout/>
      <c:scatterChart>
        <c:scatterStyle val="lineMarker"/>
        <c:ser>
          <c:idx val="0"/>
          <c:order val="0"/>
          <c:tx>
            <c:v>LCOE-ref</c:v>
          </c:tx>
          <c:spPr>
            <a:ln w="28575">
              <a:noFill/>
            </a:ln>
          </c:spPr>
          <c:marker>
            <c:symbol val="diamond"/>
            <c:size val="7"/>
            <c:spPr>
              <a:solidFill>
                <a:schemeClr val="accent1">
                  <a:lumMod val="75000"/>
                </a:schemeClr>
              </a:solidFill>
            </c:spPr>
          </c:marker>
          <c:xVal>
            <c:numRef>
              <c:f>'New Scenarios'!$AA$66:$AA$70</c:f>
              <c:numCache>
                <c:formatCode>General</c:formatCode>
                <c:ptCount val="5"/>
                <c:pt idx="0">
                  <c:v>0.95</c:v>
                </c:pt>
                <c:pt idx="1">
                  <c:v>1.95</c:v>
                </c:pt>
                <c:pt idx="2">
                  <c:v>2.95</c:v>
                </c:pt>
                <c:pt idx="3">
                  <c:v>3.95</c:v>
                </c:pt>
                <c:pt idx="4">
                  <c:v>4.95</c:v>
                </c:pt>
              </c:numCache>
            </c:numRef>
          </c:xVal>
          <c:yVal>
            <c:numRef>
              <c:f>'New Scenarios'!$AH$66:$AH$70</c:f>
              <c:numCache>
                <c:formatCode>General</c:formatCode>
                <c:ptCount val="5"/>
                <c:pt idx="0">
                  <c:v>77.5</c:v>
                </c:pt>
                <c:pt idx="1">
                  <c:v>28.6</c:v>
                </c:pt>
                <c:pt idx="2">
                  <c:v>24.77</c:v>
                </c:pt>
                <c:pt idx="3">
                  <c:v>17.940000000000001</c:v>
                </c:pt>
                <c:pt idx="4">
                  <c:v>13.91</c:v>
                </c:pt>
              </c:numCache>
            </c:numRef>
          </c:yVal>
        </c:ser>
        <c:ser>
          <c:idx val="1"/>
          <c:order val="2"/>
          <c:tx>
            <c:v>LCOE-Imprv</c:v>
          </c:tx>
          <c:spPr>
            <a:ln w="28575">
              <a:noFill/>
            </a:ln>
          </c:spPr>
          <c:marker>
            <c:symbol val="diamond"/>
            <c:size val="6"/>
            <c:spPr>
              <a:noFill/>
              <a:ln w="15875">
                <a:solidFill>
                  <a:schemeClr val="accent1">
                    <a:lumMod val="75000"/>
                  </a:schemeClr>
                </a:solidFill>
              </a:ln>
            </c:spPr>
          </c:marker>
          <c:xVal>
            <c:numRef>
              <c:f>'New Scenarios'!$AA$73:$AA$77</c:f>
              <c:numCache>
                <c:formatCode>General</c:formatCode>
                <c:ptCount val="5"/>
                <c:pt idx="0">
                  <c:v>1.05</c:v>
                </c:pt>
                <c:pt idx="1">
                  <c:v>2.0499999999999998</c:v>
                </c:pt>
                <c:pt idx="2">
                  <c:v>3.05</c:v>
                </c:pt>
                <c:pt idx="3">
                  <c:v>4.05</c:v>
                </c:pt>
                <c:pt idx="4">
                  <c:v>5.05</c:v>
                </c:pt>
              </c:numCache>
            </c:numRef>
          </c:xVal>
          <c:yVal>
            <c:numRef>
              <c:f>'New Scenarios'!$AH$73:$AH$77</c:f>
              <c:numCache>
                <c:formatCode>General</c:formatCode>
                <c:ptCount val="5"/>
                <c:pt idx="0">
                  <c:v>20.2</c:v>
                </c:pt>
                <c:pt idx="1">
                  <c:v>7.02</c:v>
                </c:pt>
                <c:pt idx="2">
                  <c:v>5.85</c:v>
                </c:pt>
                <c:pt idx="3">
                  <c:v>5.15</c:v>
                </c:pt>
                <c:pt idx="4">
                  <c:v>3.91</c:v>
                </c:pt>
              </c:numCache>
            </c:numRef>
          </c:yVal>
        </c:ser>
        <c:axId val="148888192"/>
        <c:axId val="148903040"/>
      </c:scatterChart>
      <c:scatterChart>
        <c:scatterStyle val="lineMarker"/>
        <c:ser>
          <c:idx val="2"/>
          <c:order val="1"/>
          <c:tx>
            <c:v>ghg-ref</c:v>
          </c:tx>
          <c:spPr>
            <a:ln w="28575">
              <a:noFill/>
            </a:ln>
          </c:spPr>
          <c:marker>
            <c:symbol val="triangle"/>
            <c:size val="6"/>
            <c:spPr>
              <a:solidFill>
                <a:srgbClr val="C00000"/>
              </a:solidFill>
            </c:spPr>
          </c:marker>
          <c:xVal>
            <c:numRef>
              <c:f>'New Scenarios'!$AA$66:$AA$70</c:f>
              <c:numCache>
                <c:formatCode>General</c:formatCode>
                <c:ptCount val="5"/>
                <c:pt idx="0">
                  <c:v>0.95</c:v>
                </c:pt>
                <c:pt idx="1">
                  <c:v>1.95</c:v>
                </c:pt>
                <c:pt idx="2">
                  <c:v>2.95</c:v>
                </c:pt>
                <c:pt idx="3">
                  <c:v>3.95</c:v>
                </c:pt>
                <c:pt idx="4">
                  <c:v>4.95</c:v>
                </c:pt>
              </c:numCache>
            </c:numRef>
          </c:xVal>
          <c:yVal>
            <c:numRef>
              <c:f>'New Scenarios'!$AI$66:$AI$70</c:f>
              <c:numCache>
                <c:formatCode>General</c:formatCode>
                <c:ptCount val="5"/>
                <c:pt idx="0">
                  <c:v>27.8</c:v>
                </c:pt>
                <c:pt idx="1">
                  <c:v>16.399999999999999</c:v>
                </c:pt>
                <c:pt idx="2">
                  <c:v>15.5</c:v>
                </c:pt>
                <c:pt idx="3">
                  <c:v>8.01</c:v>
                </c:pt>
                <c:pt idx="4">
                  <c:v>5.71</c:v>
                </c:pt>
              </c:numCache>
            </c:numRef>
          </c:yVal>
        </c:ser>
        <c:ser>
          <c:idx val="3"/>
          <c:order val="3"/>
          <c:tx>
            <c:v>ghg-Imprv</c:v>
          </c:tx>
          <c:spPr>
            <a:ln w="28575">
              <a:noFill/>
            </a:ln>
          </c:spPr>
          <c:marker>
            <c:symbol val="triangle"/>
            <c:size val="5"/>
            <c:spPr>
              <a:noFill/>
              <a:ln w="15875">
                <a:solidFill>
                  <a:srgbClr val="C00000"/>
                </a:solidFill>
              </a:ln>
            </c:spPr>
          </c:marker>
          <c:xVal>
            <c:numRef>
              <c:f>'New Scenarios'!$AA$73:$AA$77</c:f>
              <c:numCache>
                <c:formatCode>General</c:formatCode>
                <c:ptCount val="5"/>
                <c:pt idx="0">
                  <c:v>1.05</c:v>
                </c:pt>
                <c:pt idx="1">
                  <c:v>2.0499999999999998</c:v>
                </c:pt>
                <c:pt idx="2">
                  <c:v>3.05</c:v>
                </c:pt>
                <c:pt idx="3">
                  <c:v>4.05</c:v>
                </c:pt>
                <c:pt idx="4">
                  <c:v>5.05</c:v>
                </c:pt>
              </c:numCache>
            </c:numRef>
          </c:xVal>
          <c:yVal>
            <c:numRef>
              <c:f>'New Scenarios'!$AI$73:$AI$77</c:f>
              <c:numCache>
                <c:formatCode>General</c:formatCode>
                <c:ptCount val="5"/>
                <c:pt idx="0" formatCode="0.0">
                  <c:v>10.335000000000001</c:v>
                </c:pt>
                <c:pt idx="1">
                  <c:v>7.7</c:v>
                </c:pt>
                <c:pt idx="2">
                  <c:v>7.24</c:v>
                </c:pt>
                <c:pt idx="3">
                  <c:v>2.62</c:v>
                </c:pt>
                <c:pt idx="4">
                  <c:v>1.96</c:v>
                </c:pt>
              </c:numCache>
            </c:numRef>
          </c:yVal>
        </c:ser>
        <c:axId val="148907136"/>
        <c:axId val="148904960"/>
      </c:scatterChart>
      <c:valAx>
        <c:axId val="148888192"/>
        <c:scaling>
          <c:orientation val="minMax"/>
          <c:max val="6"/>
          <c:min val="0"/>
        </c:scaling>
        <c:axPos val="b"/>
        <c:majorGridlines>
          <c:spPr>
            <a:ln w="15875">
              <a:solidFill>
                <a:srgbClr val="4F81BD">
                  <a:lumMod val="75000"/>
                </a:srgbClr>
              </a:solidFill>
            </a:ln>
          </c:spPr>
        </c:majorGridlines>
        <c:title>
          <c:tx>
            <c:rich>
              <a:bodyPr/>
              <a:lstStyle/>
              <a:p>
                <a:pPr>
                  <a:defRPr/>
                </a:pPr>
                <a:r>
                  <a:rPr lang="en-US"/>
                  <a:t>Scenario ID # a|b</a:t>
                </a:r>
              </a:p>
            </c:rich>
          </c:tx>
        </c:title>
        <c:numFmt formatCode="General" sourceLinked="1"/>
        <c:majorTickMark val="none"/>
        <c:tickLblPos val="nextTo"/>
        <c:crossAx val="148903040"/>
        <c:crosses val="autoZero"/>
        <c:crossBetween val="midCat"/>
        <c:majorUnit val="1"/>
      </c:valAx>
      <c:valAx>
        <c:axId val="148903040"/>
        <c:scaling>
          <c:orientation val="minMax"/>
          <c:max val="80"/>
          <c:min val="0"/>
        </c:scaling>
        <c:axPos val="l"/>
        <c:majorGridlines/>
        <c:title>
          <c:tx>
            <c:rich>
              <a:bodyPr rot="-5400000" vert="horz"/>
              <a:lstStyle/>
              <a:p>
                <a:pPr>
                  <a:defRPr/>
                </a:pPr>
                <a:r>
                  <a:rPr lang="en-US"/>
                  <a:t>LCOE-₵/kWh</a:t>
                </a:r>
              </a:p>
            </c:rich>
          </c:tx>
        </c:title>
        <c:numFmt formatCode="General" sourceLinked="1"/>
        <c:majorTickMark val="none"/>
        <c:minorTickMark val="in"/>
        <c:tickLblPos val="nextTo"/>
        <c:txPr>
          <a:bodyPr/>
          <a:lstStyle/>
          <a:p>
            <a:pPr>
              <a:defRPr baseline="0">
                <a:solidFill>
                  <a:schemeClr val="accent1">
                    <a:lumMod val="75000"/>
                  </a:schemeClr>
                </a:solidFill>
              </a:defRPr>
            </a:pPr>
            <a:endParaRPr lang="en-US"/>
          </a:p>
        </c:txPr>
        <c:crossAx val="148888192"/>
        <c:crosses val="autoZero"/>
        <c:crossBetween val="midCat"/>
        <c:majorUnit val="20"/>
        <c:minorUnit val="10"/>
      </c:valAx>
      <c:valAx>
        <c:axId val="148904960"/>
        <c:scaling>
          <c:orientation val="minMax"/>
          <c:max val="28"/>
          <c:min val="0"/>
        </c:scaling>
        <c:axPos val="r"/>
        <c:title>
          <c:tx>
            <c:rich>
              <a:bodyPr rot="-5400000" vert="horz"/>
              <a:lstStyle/>
              <a:p>
                <a:pPr>
                  <a:defRPr/>
                </a:pPr>
                <a:r>
                  <a:rPr lang="en-US"/>
                  <a:t>ghg</a:t>
                </a:r>
                <a:r>
                  <a:rPr lang="en-US" baseline="-25000"/>
                  <a:t>pc  </a:t>
                </a:r>
                <a:r>
                  <a:rPr lang="en-US" baseline="0"/>
                  <a:t>g/kWh</a:t>
                </a:r>
              </a:p>
            </c:rich>
          </c:tx>
        </c:title>
        <c:numFmt formatCode="#,##0" sourceLinked="0"/>
        <c:minorTickMark val="in"/>
        <c:tickLblPos val="nextTo"/>
        <c:txPr>
          <a:bodyPr/>
          <a:lstStyle/>
          <a:p>
            <a:pPr>
              <a:defRPr baseline="0">
                <a:solidFill>
                  <a:srgbClr val="C00000"/>
                </a:solidFill>
              </a:defRPr>
            </a:pPr>
            <a:endParaRPr lang="en-US"/>
          </a:p>
        </c:txPr>
        <c:crossAx val="148907136"/>
        <c:crosses val="max"/>
        <c:crossBetween val="midCat"/>
        <c:majorUnit val="7"/>
        <c:minorUnit val="3.5"/>
      </c:valAx>
      <c:valAx>
        <c:axId val="148907136"/>
        <c:scaling>
          <c:orientation val="minMax"/>
        </c:scaling>
        <c:delete val="1"/>
        <c:axPos val="b"/>
        <c:numFmt formatCode="General" sourceLinked="1"/>
        <c:tickLblPos val="none"/>
        <c:crossAx val="148904960"/>
        <c:crosses val="autoZero"/>
        <c:crossBetween val="midCat"/>
      </c:valAx>
    </c:plotArea>
    <c:legend>
      <c:legendPos val="b"/>
    </c:legend>
    <c:plotVisOnly val="1"/>
  </c:chart>
  <c:printSettings>
    <c:headerFooter/>
    <c:pageMargins b="0.75000000000000466" l="0.70000000000000062" r="0.70000000000000062" t="0.75000000000000466" header="0.30000000000000032" footer="0.30000000000000032"/>
    <c:pageSetup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US"/>
  <c:chart>
    <c:autoTitleDeleted val="1"/>
    <c:plotArea>
      <c:layout/>
      <c:scatterChart>
        <c:scatterStyle val="lineMarker"/>
        <c:ser>
          <c:idx val="0"/>
          <c:order val="0"/>
          <c:tx>
            <c:v>LCOE-ref</c:v>
          </c:tx>
          <c:spPr>
            <a:ln w="28575">
              <a:noFill/>
            </a:ln>
          </c:spPr>
          <c:marker>
            <c:symbol val="diamond"/>
            <c:size val="7"/>
            <c:spPr>
              <a:solidFill>
                <a:schemeClr val="accent1">
                  <a:lumMod val="75000"/>
                </a:schemeClr>
              </a:solidFill>
            </c:spPr>
          </c:marker>
          <c:xVal>
            <c:numRef>
              <c:f>'New Scenarios'!$AA$84:$AA$88</c:f>
              <c:numCache>
                <c:formatCode>General</c:formatCode>
                <c:ptCount val="5"/>
                <c:pt idx="0">
                  <c:v>5.95</c:v>
                </c:pt>
                <c:pt idx="1">
                  <c:v>6.95</c:v>
                </c:pt>
                <c:pt idx="2">
                  <c:v>7.95</c:v>
                </c:pt>
                <c:pt idx="3">
                  <c:v>8.9499999999999993</c:v>
                </c:pt>
                <c:pt idx="4">
                  <c:v>9.9499999999999993</c:v>
                </c:pt>
              </c:numCache>
            </c:numRef>
          </c:xVal>
          <c:yVal>
            <c:numRef>
              <c:f>'New Scenarios'!$AF$84:$AF$88</c:f>
              <c:numCache>
                <c:formatCode>General</c:formatCode>
                <c:ptCount val="5"/>
                <c:pt idx="0">
                  <c:v>24.2</c:v>
                </c:pt>
                <c:pt idx="1">
                  <c:v>13.7</c:v>
                </c:pt>
                <c:pt idx="2">
                  <c:v>32.5</c:v>
                </c:pt>
                <c:pt idx="3" formatCode="0.0">
                  <c:v>13.863043974878922</c:v>
                </c:pt>
                <c:pt idx="4" formatCode="0.0">
                  <c:v>11.518829192894593</c:v>
                </c:pt>
              </c:numCache>
            </c:numRef>
          </c:yVal>
        </c:ser>
        <c:ser>
          <c:idx val="1"/>
          <c:order val="2"/>
          <c:tx>
            <c:v>LCOE-Imprv</c:v>
          </c:tx>
          <c:spPr>
            <a:ln w="28575">
              <a:noFill/>
            </a:ln>
          </c:spPr>
          <c:marker>
            <c:symbol val="diamond"/>
            <c:size val="6"/>
            <c:spPr>
              <a:noFill/>
              <a:ln w="15875">
                <a:solidFill>
                  <a:schemeClr val="accent1">
                    <a:lumMod val="75000"/>
                  </a:schemeClr>
                </a:solidFill>
              </a:ln>
            </c:spPr>
          </c:marker>
          <c:xVal>
            <c:numRef>
              <c:f>'New Scenarios'!$AA$90:$AA$94</c:f>
              <c:numCache>
                <c:formatCode>General</c:formatCode>
                <c:ptCount val="5"/>
                <c:pt idx="0">
                  <c:v>6.05</c:v>
                </c:pt>
                <c:pt idx="1">
                  <c:v>7.05</c:v>
                </c:pt>
                <c:pt idx="2">
                  <c:v>8.0500000000000007</c:v>
                </c:pt>
                <c:pt idx="3">
                  <c:v>9.0500000000000007</c:v>
                </c:pt>
                <c:pt idx="4">
                  <c:v>10.050000000000001</c:v>
                </c:pt>
              </c:numCache>
            </c:numRef>
          </c:xVal>
          <c:yVal>
            <c:numRef>
              <c:f>'New Scenarios'!$AF$90:$AF$94</c:f>
              <c:numCache>
                <c:formatCode>General</c:formatCode>
                <c:ptCount val="5"/>
                <c:pt idx="0">
                  <c:v>10.7</c:v>
                </c:pt>
                <c:pt idx="1">
                  <c:v>6.5</c:v>
                </c:pt>
                <c:pt idx="2">
                  <c:v>13.8</c:v>
                </c:pt>
                <c:pt idx="3" formatCode="0.0">
                  <c:v>6.661897784227393</c:v>
                </c:pt>
                <c:pt idx="4" formatCode="0.0">
                  <c:v>5.4512988449368409</c:v>
                </c:pt>
              </c:numCache>
            </c:numRef>
          </c:yVal>
        </c:ser>
        <c:axId val="148934656"/>
        <c:axId val="148936960"/>
      </c:scatterChart>
      <c:scatterChart>
        <c:scatterStyle val="lineMarker"/>
        <c:ser>
          <c:idx val="2"/>
          <c:order val="1"/>
          <c:tx>
            <c:v>ghg-ref</c:v>
          </c:tx>
          <c:spPr>
            <a:ln w="28575">
              <a:noFill/>
            </a:ln>
          </c:spPr>
          <c:marker>
            <c:symbol val="triangle"/>
            <c:size val="6"/>
            <c:spPr>
              <a:solidFill>
                <a:srgbClr val="C00000"/>
              </a:solidFill>
            </c:spPr>
          </c:marker>
          <c:xVal>
            <c:numRef>
              <c:f>'New Scenarios'!$AA$84:$AA$88</c:f>
              <c:numCache>
                <c:formatCode>General</c:formatCode>
                <c:ptCount val="5"/>
                <c:pt idx="0">
                  <c:v>5.95</c:v>
                </c:pt>
                <c:pt idx="1">
                  <c:v>6.95</c:v>
                </c:pt>
                <c:pt idx="2">
                  <c:v>7.95</c:v>
                </c:pt>
                <c:pt idx="3">
                  <c:v>8.9499999999999993</c:v>
                </c:pt>
                <c:pt idx="4">
                  <c:v>9.9499999999999993</c:v>
                </c:pt>
              </c:numCache>
            </c:numRef>
          </c:xVal>
          <c:yVal>
            <c:numRef>
              <c:f>'New Scenarios'!$AE$84:$AE$88</c:f>
              <c:numCache>
                <c:formatCode>General</c:formatCode>
                <c:ptCount val="5"/>
                <c:pt idx="0">
                  <c:v>7.194</c:v>
                </c:pt>
                <c:pt idx="1">
                  <c:v>6.1550000000000002</c:v>
                </c:pt>
                <c:pt idx="2" formatCode="0.00">
                  <c:v>10.59</c:v>
                </c:pt>
                <c:pt idx="3" formatCode="0.00">
                  <c:v>2.99</c:v>
                </c:pt>
                <c:pt idx="4" formatCode="0.000">
                  <c:v>3.6949999999999998</c:v>
                </c:pt>
              </c:numCache>
            </c:numRef>
          </c:yVal>
        </c:ser>
        <c:ser>
          <c:idx val="3"/>
          <c:order val="3"/>
          <c:tx>
            <c:v>ghg-Imprv</c:v>
          </c:tx>
          <c:spPr>
            <a:ln w="28575">
              <a:noFill/>
            </a:ln>
          </c:spPr>
          <c:marker>
            <c:symbol val="triangle"/>
            <c:size val="5"/>
            <c:spPr>
              <a:noFill/>
              <a:ln w="15875">
                <a:solidFill>
                  <a:srgbClr val="C00000"/>
                </a:solidFill>
              </a:ln>
            </c:spPr>
          </c:marker>
          <c:xVal>
            <c:numRef>
              <c:f>'New Scenarios'!$AA$90:$AA$94</c:f>
              <c:numCache>
                <c:formatCode>General</c:formatCode>
                <c:ptCount val="5"/>
                <c:pt idx="0">
                  <c:v>6.05</c:v>
                </c:pt>
                <c:pt idx="1">
                  <c:v>7.05</c:v>
                </c:pt>
                <c:pt idx="2">
                  <c:v>8.0500000000000007</c:v>
                </c:pt>
                <c:pt idx="3">
                  <c:v>9.0500000000000007</c:v>
                </c:pt>
                <c:pt idx="4">
                  <c:v>10.050000000000001</c:v>
                </c:pt>
              </c:numCache>
            </c:numRef>
          </c:xVal>
          <c:yVal>
            <c:numRef>
              <c:f>'New Scenarios'!$AE$90:$AE$94</c:f>
              <c:numCache>
                <c:formatCode>General</c:formatCode>
                <c:ptCount val="5"/>
                <c:pt idx="0">
                  <c:v>6.774</c:v>
                </c:pt>
                <c:pt idx="1">
                  <c:v>5.9089999999999998</c:v>
                </c:pt>
                <c:pt idx="2" formatCode="0.00">
                  <c:v>9.49</c:v>
                </c:pt>
                <c:pt idx="3" formatCode="0.000">
                  <c:v>2.57</c:v>
                </c:pt>
                <c:pt idx="4" formatCode="0.000">
                  <c:v>3.0950000000000002</c:v>
                </c:pt>
              </c:numCache>
            </c:numRef>
          </c:yVal>
        </c:ser>
        <c:axId val="148941056"/>
        <c:axId val="148939136"/>
      </c:scatterChart>
      <c:valAx>
        <c:axId val="148934656"/>
        <c:scaling>
          <c:orientation val="minMax"/>
          <c:max val="11"/>
          <c:min val="5"/>
        </c:scaling>
        <c:axPos val="b"/>
        <c:majorGridlines>
          <c:spPr>
            <a:ln w="15875">
              <a:solidFill>
                <a:srgbClr val="4F81BD">
                  <a:lumMod val="75000"/>
                </a:srgbClr>
              </a:solidFill>
            </a:ln>
          </c:spPr>
        </c:majorGridlines>
        <c:title>
          <c:tx>
            <c:rich>
              <a:bodyPr/>
              <a:lstStyle/>
              <a:p>
                <a:pPr>
                  <a:defRPr/>
                </a:pPr>
                <a:r>
                  <a:rPr lang="en-US"/>
                  <a:t>Scenario ID # a|b</a:t>
                </a:r>
              </a:p>
            </c:rich>
          </c:tx>
        </c:title>
        <c:numFmt formatCode="General" sourceLinked="1"/>
        <c:majorTickMark val="none"/>
        <c:tickLblPos val="nextTo"/>
        <c:crossAx val="148936960"/>
        <c:crosses val="autoZero"/>
        <c:crossBetween val="midCat"/>
        <c:majorUnit val="1"/>
      </c:valAx>
      <c:valAx>
        <c:axId val="148936960"/>
        <c:scaling>
          <c:orientation val="minMax"/>
          <c:max val="36"/>
          <c:min val="0"/>
        </c:scaling>
        <c:axPos val="l"/>
        <c:majorGridlines/>
        <c:title>
          <c:tx>
            <c:rich>
              <a:bodyPr rot="-5400000" vert="horz"/>
              <a:lstStyle/>
              <a:p>
                <a:pPr>
                  <a:defRPr/>
                </a:pPr>
                <a:r>
                  <a:rPr lang="en-US">
                    <a:solidFill>
                      <a:schemeClr val="accent1">
                        <a:lumMod val="75000"/>
                      </a:schemeClr>
                    </a:solidFill>
                  </a:rPr>
                  <a:t>LCOE-₵/kWh</a:t>
                </a:r>
              </a:p>
            </c:rich>
          </c:tx>
          <c:spPr>
            <a:noFill/>
          </c:spPr>
        </c:title>
        <c:numFmt formatCode="General" sourceLinked="1"/>
        <c:majorTickMark val="none"/>
        <c:minorTickMark val="in"/>
        <c:tickLblPos val="nextTo"/>
        <c:txPr>
          <a:bodyPr/>
          <a:lstStyle/>
          <a:p>
            <a:pPr>
              <a:defRPr baseline="0">
                <a:solidFill>
                  <a:schemeClr val="accent1">
                    <a:lumMod val="75000"/>
                  </a:schemeClr>
                </a:solidFill>
              </a:defRPr>
            </a:pPr>
            <a:endParaRPr lang="en-US"/>
          </a:p>
        </c:txPr>
        <c:crossAx val="148934656"/>
        <c:crosses val="autoZero"/>
        <c:crossBetween val="midCat"/>
        <c:majorUnit val="9"/>
        <c:minorUnit val="4.5"/>
      </c:valAx>
      <c:valAx>
        <c:axId val="148939136"/>
        <c:scaling>
          <c:orientation val="minMax"/>
          <c:max val="12"/>
          <c:min val="0"/>
        </c:scaling>
        <c:axPos val="r"/>
        <c:title>
          <c:tx>
            <c:rich>
              <a:bodyPr rot="-5400000" vert="horz"/>
              <a:lstStyle/>
              <a:p>
                <a:pPr>
                  <a:defRPr>
                    <a:solidFill>
                      <a:srgbClr val="C00000"/>
                    </a:solidFill>
                  </a:defRPr>
                </a:pPr>
                <a:r>
                  <a:rPr lang="en-US">
                    <a:solidFill>
                      <a:srgbClr val="C00000"/>
                    </a:solidFill>
                  </a:rPr>
                  <a:t>ghg</a:t>
                </a:r>
                <a:r>
                  <a:rPr lang="en-US" baseline="-25000">
                    <a:solidFill>
                      <a:srgbClr val="C00000"/>
                    </a:solidFill>
                  </a:rPr>
                  <a:t>pc  </a:t>
                </a:r>
                <a:r>
                  <a:rPr lang="en-US" baseline="0">
                    <a:solidFill>
                      <a:srgbClr val="C00000"/>
                    </a:solidFill>
                  </a:rPr>
                  <a:t>g/kWh</a:t>
                </a:r>
              </a:p>
            </c:rich>
          </c:tx>
        </c:title>
        <c:numFmt formatCode="#,##0" sourceLinked="0"/>
        <c:minorTickMark val="in"/>
        <c:tickLblPos val="nextTo"/>
        <c:txPr>
          <a:bodyPr/>
          <a:lstStyle/>
          <a:p>
            <a:pPr>
              <a:defRPr baseline="0">
                <a:solidFill>
                  <a:srgbClr val="C00000"/>
                </a:solidFill>
              </a:defRPr>
            </a:pPr>
            <a:endParaRPr lang="en-US"/>
          </a:p>
        </c:txPr>
        <c:crossAx val="148941056"/>
        <c:crosses val="max"/>
        <c:crossBetween val="midCat"/>
        <c:majorUnit val="3"/>
        <c:minorUnit val="1.5"/>
      </c:valAx>
      <c:valAx>
        <c:axId val="148941056"/>
        <c:scaling>
          <c:orientation val="minMax"/>
        </c:scaling>
        <c:delete val="1"/>
        <c:axPos val="b"/>
        <c:numFmt formatCode="General" sourceLinked="1"/>
        <c:tickLblPos val="none"/>
        <c:crossAx val="148939136"/>
        <c:crosses val="autoZero"/>
        <c:crossBetween val="midCat"/>
      </c:valAx>
    </c:plotArea>
    <c:legend>
      <c:legendPos val="b"/>
    </c:legend>
    <c:plotVisOnly val="1"/>
  </c:chart>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485775</xdr:colOff>
      <xdr:row>42</xdr:row>
      <xdr:rowOff>47625</xdr:rowOff>
    </xdr:from>
    <xdr:to>
      <xdr:col>15</xdr:col>
      <xdr:colOff>67734</xdr:colOff>
      <xdr:row>56</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244475</xdr:colOff>
      <xdr:row>39</xdr:row>
      <xdr:rowOff>42334</xdr:rowOff>
    </xdr:from>
    <xdr:to>
      <xdr:col>35</xdr:col>
      <xdr:colOff>1017482</xdr:colOff>
      <xdr:row>54</xdr:row>
      <xdr:rowOff>177800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408730</xdr:colOff>
      <xdr:row>41</xdr:row>
      <xdr:rowOff>140124</xdr:rowOff>
    </xdr:from>
    <xdr:to>
      <xdr:col>42</xdr:col>
      <xdr:colOff>279613</xdr:colOff>
      <xdr:row>55</xdr:row>
      <xdr:rowOff>181610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571500</xdr:colOff>
      <xdr:row>81</xdr:row>
      <xdr:rowOff>68580</xdr:rowOff>
    </xdr:from>
    <xdr:to>
      <xdr:col>6</xdr:col>
      <xdr:colOff>342900</xdr:colOff>
      <xdr:row>96</xdr:row>
      <xdr:rowOff>68580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327660</xdr:colOff>
      <xdr:row>102</xdr:row>
      <xdr:rowOff>137160</xdr:rowOff>
    </xdr:from>
    <xdr:to>
      <xdr:col>6</xdr:col>
      <xdr:colOff>99060</xdr:colOff>
      <xdr:row>117</xdr:row>
      <xdr:rowOff>137160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281940</xdr:colOff>
      <xdr:row>61</xdr:row>
      <xdr:rowOff>15240</xdr:rowOff>
    </xdr:from>
    <xdr:to>
      <xdr:col>42</xdr:col>
      <xdr:colOff>632460</xdr:colOff>
      <xdr:row>76</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37</xdr:col>
      <xdr:colOff>335280</xdr:colOff>
      <xdr:row>79</xdr:row>
      <xdr:rowOff>106680</xdr:rowOff>
    </xdr:from>
    <xdr:to>
      <xdr:col>42</xdr:col>
      <xdr:colOff>685800</xdr:colOff>
      <xdr:row>94</xdr:row>
      <xdr:rowOff>106680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0.24835</cdr:x>
      <cdr:y>0.11143</cdr:y>
    </cdr:from>
    <cdr:to>
      <cdr:x>0.3247</cdr:x>
      <cdr:y>0.17714</cdr:y>
    </cdr:to>
    <cdr:sp macro="" textlink="">
      <cdr:nvSpPr>
        <cdr:cNvPr id="2" name="TextBox 1"/>
        <cdr:cNvSpPr txBox="1"/>
      </cdr:nvSpPr>
      <cdr:spPr>
        <a:xfrm xmlns:a="http://schemas.openxmlformats.org/drawingml/2006/main">
          <a:off x="1211792" y="330199"/>
          <a:ext cx="372533" cy="1947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0.51731</cdr:x>
      <cdr:y>0.26857</cdr:y>
    </cdr:from>
    <cdr:to>
      <cdr:x>0.59539</cdr:x>
      <cdr:y>0.34286</cdr:y>
    </cdr:to>
    <cdr:sp macro="" textlink="">
      <cdr:nvSpPr>
        <cdr:cNvPr id="3" name="TextBox 2"/>
        <cdr:cNvSpPr txBox="1"/>
      </cdr:nvSpPr>
      <cdr:spPr>
        <a:xfrm xmlns:a="http://schemas.openxmlformats.org/drawingml/2006/main">
          <a:off x="2524124" y="795864"/>
          <a:ext cx="381001" cy="2201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t>1.5</a:t>
          </a:r>
        </a:p>
      </cdr:txBody>
    </cdr:sp>
  </cdr:relSizeAnchor>
  <cdr:relSizeAnchor xmlns:cdr="http://schemas.openxmlformats.org/drawingml/2006/chartDrawing">
    <cdr:from>
      <cdr:x>0.45809</cdr:x>
      <cdr:y>0.51143</cdr:y>
    </cdr:from>
    <cdr:to>
      <cdr:x>0.53618</cdr:x>
      <cdr:y>0.58571</cdr:y>
    </cdr:to>
    <cdr:sp macro="" textlink="">
      <cdr:nvSpPr>
        <cdr:cNvPr id="4" name="TextBox 1"/>
        <cdr:cNvSpPr txBox="1"/>
      </cdr:nvSpPr>
      <cdr:spPr>
        <a:xfrm xmlns:a="http://schemas.openxmlformats.org/drawingml/2006/main">
          <a:off x="2235200" y="1515533"/>
          <a:ext cx="381001" cy="2201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1.5</a:t>
          </a:r>
        </a:p>
      </cdr:txBody>
    </cdr:sp>
  </cdr:relSizeAnchor>
  <cdr:relSizeAnchor xmlns:cdr="http://schemas.openxmlformats.org/drawingml/2006/chartDrawing">
    <cdr:from>
      <cdr:x>0.38175</cdr:x>
      <cdr:y>0.33714</cdr:y>
    </cdr:from>
    <cdr:to>
      <cdr:x>0.45983</cdr:x>
      <cdr:y>0.41143</cdr:y>
    </cdr:to>
    <cdr:sp macro="" textlink="">
      <cdr:nvSpPr>
        <cdr:cNvPr id="5" name="TextBox 1"/>
        <cdr:cNvSpPr txBox="1"/>
      </cdr:nvSpPr>
      <cdr:spPr>
        <a:xfrm xmlns:a="http://schemas.openxmlformats.org/drawingml/2006/main">
          <a:off x="1862667" y="999067"/>
          <a:ext cx="381001" cy="2201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1.5</a:t>
          </a:r>
        </a:p>
      </cdr:txBody>
    </cdr:sp>
  </cdr:relSizeAnchor>
  <cdr:relSizeAnchor xmlns:cdr="http://schemas.openxmlformats.org/drawingml/2006/chartDrawing">
    <cdr:from>
      <cdr:x>0.70623</cdr:x>
      <cdr:y>0.06571</cdr:y>
    </cdr:from>
    <cdr:to>
      <cdr:x>0.78431</cdr:x>
      <cdr:y>0.14</cdr:y>
    </cdr:to>
    <cdr:sp macro="" textlink="">
      <cdr:nvSpPr>
        <cdr:cNvPr id="6" name="TextBox 1"/>
        <cdr:cNvSpPr txBox="1"/>
      </cdr:nvSpPr>
      <cdr:spPr>
        <a:xfrm xmlns:a="http://schemas.openxmlformats.org/drawingml/2006/main">
          <a:off x="3445934" y="194733"/>
          <a:ext cx="381001" cy="2201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2.5</a:t>
          </a:r>
        </a:p>
      </cdr:txBody>
    </cdr:sp>
  </cdr:relSizeAnchor>
  <cdr:relSizeAnchor xmlns:cdr="http://schemas.openxmlformats.org/drawingml/2006/chartDrawing">
    <cdr:from>
      <cdr:x>0.4286</cdr:x>
      <cdr:y>0.45429</cdr:y>
    </cdr:from>
    <cdr:to>
      <cdr:x>0.50668</cdr:x>
      <cdr:y>0.52857</cdr:y>
    </cdr:to>
    <cdr:sp macro="" textlink="">
      <cdr:nvSpPr>
        <cdr:cNvPr id="7" name="TextBox 1"/>
        <cdr:cNvSpPr txBox="1"/>
      </cdr:nvSpPr>
      <cdr:spPr>
        <a:xfrm xmlns:a="http://schemas.openxmlformats.org/drawingml/2006/main">
          <a:off x="2091266" y="1346199"/>
          <a:ext cx="381001" cy="2201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2.5</a:t>
          </a:r>
        </a:p>
      </cdr:txBody>
    </cdr:sp>
  </cdr:relSizeAnchor>
</c:userShapes>
</file>

<file path=xl/drawings/drawing3.xml><?xml version="1.0" encoding="utf-8"?>
<c:userShapes xmlns:c="http://schemas.openxmlformats.org/drawingml/2006/chart">
  <cdr:relSizeAnchor xmlns:cdr="http://schemas.openxmlformats.org/drawingml/2006/chartDrawing">
    <cdr:from>
      <cdr:x>0.31816</cdr:x>
      <cdr:y>0.31899</cdr:y>
    </cdr:from>
    <cdr:to>
      <cdr:x>0.38347</cdr:x>
      <cdr:y>0.40473</cdr:y>
    </cdr:to>
    <cdr:sp macro="" textlink="">
      <cdr:nvSpPr>
        <cdr:cNvPr id="2" name="TextBox 1"/>
        <cdr:cNvSpPr txBox="1"/>
      </cdr:nvSpPr>
      <cdr:spPr>
        <a:xfrm xmlns:a="http://schemas.openxmlformats.org/drawingml/2006/main">
          <a:off x="1691003" y="850476"/>
          <a:ext cx="347133"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t>2.5</a:t>
          </a:r>
        </a:p>
      </cdr:txBody>
    </cdr:sp>
  </cdr:relSizeAnchor>
  <cdr:relSizeAnchor xmlns:cdr="http://schemas.openxmlformats.org/drawingml/2006/chartDrawing">
    <cdr:from>
      <cdr:x>0.27718</cdr:x>
      <cdr:y>0.51762</cdr:y>
    </cdr:from>
    <cdr:to>
      <cdr:x>0.34249</cdr:x>
      <cdr:y>0.60337</cdr:y>
    </cdr:to>
    <cdr:sp macro="" textlink="">
      <cdr:nvSpPr>
        <cdr:cNvPr id="3" name="TextBox 1"/>
        <cdr:cNvSpPr txBox="1"/>
      </cdr:nvSpPr>
      <cdr:spPr>
        <a:xfrm xmlns:a="http://schemas.openxmlformats.org/drawingml/2006/main">
          <a:off x="1473199" y="1380065"/>
          <a:ext cx="347133" cy="2286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3.5</a:t>
          </a:r>
        </a:p>
      </cdr:txBody>
    </cdr:sp>
  </cdr:relSizeAnchor>
  <cdr:relSizeAnchor xmlns:cdr="http://schemas.openxmlformats.org/drawingml/2006/chartDrawing">
    <cdr:from>
      <cdr:x>0.67702</cdr:x>
      <cdr:y>0.04446</cdr:y>
    </cdr:from>
    <cdr:to>
      <cdr:x>0.74233</cdr:x>
      <cdr:y>0.1302</cdr:y>
    </cdr:to>
    <cdr:sp macro="" textlink="">
      <cdr:nvSpPr>
        <cdr:cNvPr id="4" name="TextBox 1"/>
        <cdr:cNvSpPr txBox="1"/>
      </cdr:nvSpPr>
      <cdr:spPr>
        <a:xfrm xmlns:a="http://schemas.openxmlformats.org/drawingml/2006/main">
          <a:off x="3598334" y="118532"/>
          <a:ext cx="347133" cy="2286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   2</a:t>
          </a:r>
        </a:p>
      </cdr:txBody>
    </cdr:sp>
  </cdr:relSizeAnchor>
  <cdr:relSizeAnchor xmlns:cdr="http://schemas.openxmlformats.org/drawingml/2006/chartDrawing">
    <cdr:from>
      <cdr:x>0.19753</cdr:x>
      <cdr:y>0.56843</cdr:y>
    </cdr:from>
    <cdr:to>
      <cdr:x>0.24807</cdr:x>
      <cdr:y>0.65418</cdr:y>
    </cdr:to>
    <cdr:sp macro="" textlink="">
      <cdr:nvSpPr>
        <cdr:cNvPr id="5" name="TextBox 1"/>
        <cdr:cNvSpPr txBox="1"/>
      </cdr:nvSpPr>
      <cdr:spPr>
        <a:xfrm xmlns:a="http://schemas.openxmlformats.org/drawingml/2006/main">
          <a:off x="1049868" y="1515533"/>
          <a:ext cx="268604" cy="2286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4</a:t>
          </a:r>
        </a:p>
      </cdr:txBody>
    </cdr:sp>
  </cdr:relSizeAnchor>
  <cdr:relSizeAnchor xmlns:cdr="http://schemas.openxmlformats.org/drawingml/2006/chartDrawing">
    <cdr:from>
      <cdr:x>0.25647</cdr:x>
      <cdr:y>0.33344</cdr:y>
    </cdr:from>
    <cdr:to>
      <cdr:x>0.32178</cdr:x>
      <cdr:y>0.41918</cdr:y>
    </cdr:to>
    <cdr:sp macro="" textlink="">
      <cdr:nvSpPr>
        <cdr:cNvPr id="6" name="TextBox 1"/>
        <cdr:cNvSpPr txBox="1"/>
      </cdr:nvSpPr>
      <cdr:spPr>
        <a:xfrm xmlns:a="http://schemas.openxmlformats.org/drawingml/2006/main">
          <a:off x="1363133" y="889000"/>
          <a:ext cx="347133" cy="2286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   3</a:t>
          </a:r>
        </a:p>
      </cdr:txBody>
    </cdr:sp>
  </cdr:relSizeAnchor>
</c:userShapes>
</file>

<file path=xl/drawings/drawing4.xml><?xml version="1.0" encoding="utf-8"?>
<c:userShapes xmlns:c="http://schemas.openxmlformats.org/drawingml/2006/chart">
  <cdr:relSizeAnchor xmlns:cdr="http://schemas.openxmlformats.org/drawingml/2006/chartDrawing">
    <cdr:from>
      <cdr:x>0.35667</cdr:x>
      <cdr:y>0.04167</cdr:y>
    </cdr:from>
    <cdr:to>
      <cdr:x>0.435</cdr:x>
      <cdr:y>0.13611</cdr:y>
    </cdr:to>
    <cdr:sp macro="" textlink="">
      <cdr:nvSpPr>
        <cdr:cNvPr id="2" name="TextBox 1"/>
        <cdr:cNvSpPr txBox="1"/>
      </cdr:nvSpPr>
      <cdr:spPr>
        <a:xfrm xmlns:a="http://schemas.openxmlformats.org/drawingml/2006/main">
          <a:off x="1630680" y="114300"/>
          <a:ext cx="358140" cy="2590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km</a:t>
          </a:r>
        </a:p>
      </cdr:txBody>
    </cdr:sp>
  </cdr:relSizeAnchor>
  <cdr:relSizeAnchor xmlns:cdr="http://schemas.openxmlformats.org/drawingml/2006/chartDrawing">
    <cdr:from>
      <cdr:x>0.37</cdr:x>
      <cdr:y>0.09722</cdr:y>
    </cdr:from>
    <cdr:to>
      <cdr:x>0.43167</cdr:x>
      <cdr:y>0.20278</cdr:y>
    </cdr:to>
    <cdr:sp macro="" textlink="">
      <cdr:nvSpPr>
        <cdr:cNvPr id="3" name="TextBox 2"/>
        <cdr:cNvSpPr txBox="1"/>
      </cdr:nvSpPr>
      <cdr:spPr>
        <a:xfrm xmlns:a="http://schemas.openxmlformats.org/drawingml/2006/main">
          <a:off x="1691640" y="266700"/>
          <a:ext cx="281940" cy="2895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6</a:t>
          </a:r>
        </a:p>
      </cdr:txBody>
    </cdr:sp>
  </cdr:relSizeAnchor>
  <cdr:relSizeAnchor xmlns:cdr="http://schemas.openxmlformats.org/drawingml/2006/chartDrawing">
    <cdr:from>
      <cdr:x>0.36833</cdr:x>
      <cdr:y>0.23056</cdr:y>
    </cdr:from>
    <cdr:to>
      <cdr:x>0.43</cdr:x>
      <cdr:y>0.33611</cdr:y>
    </cdr:to>
    <cdr:sp macro="" textlink="">
      <cdr:nvSpPr>
        <cdr:cNvPr id="4" name="TextBox 1"/>
        <cdr:cNvSpPr txBox="1"/>
      </cdr:nvSpPr>
      <cdr:spPr>
        <a:xfrm xmlns:a="http://schemas.openxmlformats.org/drawingml/2006/main">
          <a:off x="1684020" y="632460"/>
          <a:ext cx="281940" cy="2895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6</a:t>
          </a:r>
        </a:p>
      </cdr:txBody>
    </cdr:sp>
  </cdr:relSizeAnchor>
  <cdr:relSizeAnchor xmlns:cdr="http://schemas.openxmlformats.org/drawingml/2006/chartDrawing">
    <cdr:from>
      <cdr:x>0.37</cdr:x>
      <cdr:y>0.31111</cdr:y>
    </cdr:from>
    <cdr:to>
      <cdr:x>0.435</cdr:x>
      <cdr:y>0.40556</cdr:y>
    </cdr:to>
    <cdr:sp macro="" textlink="">
      <cdr:nvSpPr>
        <cdr:cNvPr id="5" name="TextBox 4"/>
        <cdr:cNvSpPr txBox="1"/>
      </cdr:nvSpPr>
      <cdr:spPr>
        <a:xfrm xmlns:a="http://schemas.openxmlformats.org/drawingml/2006/main">
          <a:off x="1691640" y="853440"/>
          <a:ext cx="297180" cy="2590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5</a:t>
          </a:r>
        </a:p>
      </cdr:txBody>
    </cdr:sp>
  </cdr:relSizeAnchor>
  <cdr:relSizeAnchor xmlns:cdr="http://schemas.openxmlformats.org/drawingml/2006/chartDrawing">
    <cdr:from>
      <cdr:x>0.36833</cdr:x>
      <cdr:y>0.375</cdr:y>
    </cdr:from>
    <cdr:to>
      <cdr:x>0.43333</cdr:x>
      <cdr:y>0.46944</cdr:y>
    </cdr:to>
    <cdr:sp macro="" textlink="">
      <cdr:nvSpPr>
        <cdr:cNvPr id="6" name="TextBox 1"/>
        <cdr:cNvSpPr txBox="1"/>
      </cdr:nvSpPr>
      <cdr:spPr>
        <a:xfrm xmlns:a="http://schemas.openxmlformats.org/drawingml/2006/main">
          <a:off x="1684020" y="1028700"/>
          <a:ext cx="297180" cy="2590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5</a:t>
          </a:r>
        </a:p>
      </cdr:txBody>
    </cdr:sp>
  </cdr:relSizeAnchor>
  <cdr:relSizeAnchor xmlns:cdr="http://schemas.openxmlformats.org/drawingml/2006/chartDrawing">
    <cdr:from>
      <cdr:x>0.36833</cdr:x>
      <cdr:y>0.46111</cdr:y>
    </cdr:from>
    <cdr:to>
      <cdr:x>0.42667</cdr:x>
      <cdr:y>0.55</cdr:y>
    </cdr:to>
    <cdr:sp macro="" textlink="">
      <cdr:nvSpPr>
        <cdr:cNvPr id="7" name="TextBox 6"/>
        <cdr:cNvSpPr txBox="1"/>
      </cdr:nvSpPr>
      <cdr:spPr>
        <a:xfrm xmlns:a="http://schemas.openxmlformats.org/drawingml/2006/main">
          <a:off x="1684020" y="1264920"/>
          <a:ext cx="266700" cy="2438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4</a:t>
          </a:r>
        </a:p>
      </cdr:txBody>
    </cdr:sp>
  </cdr:relSizeAnchor>
</c:userShapes>
</file>

<file path=xl/drawings/drawing5.xml><?xml version="1.0" encoding="utf-8"?>
<c:userShapes xmlns:c="http://schemas.openxmlformats.org/drawingml/2006/chart">
  <cdr:relSizeAnchor xmlns:cdr="http://schemas.openxmlformats.org/drawingml/2006/chartDrawing">
    <cdr:from>
      <cdr:x>0.27</cdr:x>
      <cdr:y>0.05</cdr:y>
    </cdr:from>
    <cdr:to>
      <cdr:x>0.36833</cdr:x>
      <cdr:y>0.14167</cdr:y>
    </cdr:to>
    <cdr:sp macro="" textlink="">
      <cdr:nvSpPr>
        <cdr:cNvPr id="2" name="TextBox 1"/>
        <cdr:cNvSpPr txBox="1"/>
      </cdr:nvSpPr>
      <cdr:spPr>
        <a:xfrm xmlns:a="http://schemas.openxmlformats.org/drawingml/2006/main">
          <a:off x="1234440" y="137160"/>
          <a:ext cx="449580" cy="2514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Binary</a:t>
          </a:r>
        </a:p>
      </cdr:txBody>
    </cdr:sp>
  </cdr:relSizeAnchor>
  <cdr:relSizeAnchor xmlns:cdr="http://schemas.openxmlformats.org/drawingml/2006/chartDrawing">
    <cdr:from>
      <cdr:x>0.26</cdr:x>
      <cdr:y>0.13056</cdr:y>
    </cdr:from>
    <cdr:to>
      <cdr:x>0.32667</cdr:x>
      <cdr:y>0.325</cdr:y>
    </cdr:to>
    <cdr:sp macro="" textlink="">
      <cdr:nvSpPr>
        <cdr:cNvPr id="4" name="Straight Arrow Connector 3"/>
        <cdr:cNvSpPr/>
      </cdr:nvSpPr>
      <cdr:spPr>
        <a:xfrm xmlns:a="http://schemas.openxmlformats.org/drawingml/2006/main" flipH="1">
          <a:off x="1188720" y="358140"/>
          <a:ext cx="304800" cy="533400"/>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0.33</cdr:x>
      <cdr:y>0.13333</cdr:y>
    </cdr:from>
    <cdr:to>
      <cdr:x>0.485</cdr:x>
      <cdr:y>0.34722</cdr:y>
    </cdr:to>
    <cdr:sp macro="" textlink="">
      <cdr:nvSpPr>
        <cdr:cNvPr id="5" name="Straight Arrow Connector 4"/>
        <cdr:cNvSpPr/>
      </cdr:nvSpPr>
      <cdr:spPr>
        <a:xfrm xmlns:a="http://schemas.openxmlformats.org/drawingml/2006/main">
          <a:off x="1508760" y="365760"/>
          <a:ext cx="708660" cy="586740"/>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0.32667</cdr:x>
      <cdr:y>0.13056</cdr:y>
    </cdr:from>
    <cdr:to>
      <cdr:x>0.375</cdr:x>
      <cdr:y>0.35</cdr:y>
    </cdr:to>
    <cdr:sp macro="" textlink="">
      <cdr:nvSpPr>
        <cdr:cNvPr id="7" name="Straight Arrow Connector 6"/>
        <cdr:cNvSpPr/>
      </cdr:nvSpPr>
      <cdr:spPr>
        <a:xfrm xmlns:a="http://schemas.openxmlformats.org/drawingml/2006/main">
          <a:off x="1493513" y="358140"/>
          <a:ext cx="220986" cy="601980"/>
        </a:xfrm>
        <a:prstGeom xmlns:a="http://schemas.openxmlformats.org/drawingml/2006/main" prst="straightConnector1">
          <a:avLst/>
        </a:prstGeom>
        <a:noFill xmlns:a="http://schemas.openxmlformats.org/drawingml/2006/main"/>
        <a:ln xmlns:a="http://schemas.openxmlformats.org/drawingml/2006/main" w="9525" cap="flat" cmpd="sng" algn="ctr">
          <a:solidFill>
            <a:srgbClr val="4F81BD">
              <a:shade val="95000"/>
              <a:satMod val="105000"/>
            </a:srgbClr>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0.63667</cdr:x>
      <cdr:y>0.05</cdr:y>
    </cdr:from>
    <cdr:to>
      <cdr:x>0.74</cdr:x>
      <cdr:y>0.15</cdr:y>
    </cdr:to>
    <cdr:sp macro="" textlink="">
      <cdr:nvSpPr>
        <cdr:cNvPr id="8" name="TextBox 7"/>
        <cdr:cNvSpPr txBox="1"/>
      </cdr:nvSpPr>
      <cdr:spPr>
        <a:xfrm xmlns:a="http://schemas.openxmlformats.org/drawingml/2006/main">
          <a:off x="2910840" y="137160"/>
          <a:ext cx="472440" cy="2743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Flash</a:t>
          </a:r>
        </a:p>
      </cdr:txBody>
    </cdr:sp>
  </cdr:relSizeAnchor>
  <cdr:relSizeAnchor xmlns:cdr="http://schemas.openxmlformats.org/drawingml/2006/chartDrawing">
    <cdr:from>
      <cdr:x>0.62667</cdr:x>
      <cdr:y>0.12778</cdr:y>
    </cdr:from>
    <cdr:to>
      <cdr:x>0.68</cdr:x>
      <cdr:y>0.43611</cdr:y>
    </cdr:to>
    <cdr:sp macro="" textlink="">
      <cdr:nvSpPr>
        <cdr:cNvPr id="10" name="Straight Arrow Connector 9"/>
        <cdr:cNvSpPr/>
      </cdr:nvSpPr>
      <cdr:spPr>
        <a:xfrm xmlns:a="http://schemas.openxmlformats.org/drawingml/2006/main" flipH="1">
          <a:off x="2865120" y="350520"/>
          <a:ext cx="243840" cy="845820"/>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0.68167</cdr:x>
      <cdr:y>0.125</cdr:y>
    </cdr:from>
    <cdr:to>
      <cdr:x>0.74333</cdr:x>
      <cdr:y>0.42778</cdr:y>
    </cdr:to>
    <cdr:sp macro="" textlink="">
      <cdr:nvSpPr>
        <cdr:cNvPr id="12" name="Straight Arrow Connector 11"/>
        <cdr:cNvSpPr/>
      </cdr:nvSpPr>
      <cdr:spPr>
        <a:xfrm xmlns:a="http://schemas.openxmlformats.org/drawingml/2006/main">
          <a:off x="3116580" y="342900"/>
          <a:ext cx="281940" cy="830580"/>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0.63667</cdr:x>
      <cdr:y>0.06667</cdr:y>
    </cdr:from>
    <cdr:to>
      <cdr:x>0.74</cdr:x>
      <cdr:y>0.16667</cdr:y>
    </cdr:to>
    <cdr:sp macro="" textlink="">
      <cdr:nvSpPr>
        <cdr:cNvPr id="8" name="TextBox 7"/>
        <cdr:cNvSpPr txBox="1"/>
      </cdr:nvSpPr>
      <cdr:spPr>
        <a:xfrm xmlns:a="http://schemas.openxmlformats.org/drawingml/2006/main">
          <a:off x="2910840" y="182889"/>
          <a:ext cx="472425" cy="2743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Flash</a:t>
          </a:r>
        </a:p>
      </cdr:txBody>
    </cdr:sp>
  </cdr:relSizeAnchor>
  <cdr:relSizeAnchor xmlns:cdr="http://schemas.openxmlformats.org/drawingml/2006/chartDrawing">
    <cdr:from>
      <cdr:x>0.645</cdr:x>
      <cdr:y>0.14722</cdr:y>
    </cdr:from>
    <cdr:to>
      <cdr:x>0.69666</cdr:x>
      <cdr:y>0.41667</cdr:y>
    </cdr:to>
    <cdr:sp macro="" textlink="">
      <cdr:nvSpPr>
        <cdr:cNvPr id="10" name="Straight Arrow Connector 9"/>
        <cdr:cNvSpPr/>
      </cdr:nvSpPr>
      <cdr:spPr>
        <a:xfrm xmlns:a="http://schemas.openxmlformats.org/drawingml/2006/main" flipH="1">
          <a:off x="2948939" y="403855"/>
          <a:ext cx="236205" cy="73914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0.69833</cdr:x>
      <cdr:y>0.15</cdr:y>
    </cdr:from>
    <cdr:to>
      <cdr:x>0.74231</cdr:x>
      <cdr:y>0.44364</cdr:y>
    </cdr:to>
    <cdr:sp macro="" textlink="">
      <cdr:nvSpPr>
        <cdr:cNvPr id="12" name="Straight Arrow Connector 11"/>
        <cdr:cNvSpPr/>
      </cdr:nvSpPr>
      <cdr:spPr>
        <a:xfrm xmlns:a="http://schemas.openxmlformats.org/drawingml/2006/main">
          <a:off x="3189217" y="419101"/>
          <a:ext cx="200836" cy="820420"/>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0.32833</cdr:x>
      <cdr:y>0.05833</cdr:y>
    </cdr:from>
    <cdr:to>
      <cdr:x>0.44</cdr:x>
      <cdr:y>0.16389</cdr:y>
    </cdr:to>
    <cdr:sp macro="" textlink="">
      <cdr:nvSpPr>
        <cdr:cNvPr id="5" name="TextBox 4"/>
        <cdr:cNvSpPr txBox="1"/>
      </cdr:nvSpPr>
      <cdr:spPr>
        <a:xfrm xmlns:a="http://schemas.openxmlformats.org/drawingml/2006/main">
          <a:off x="1501140" y="160020"/>
          <a:ext cx="510540" cy="2895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Binary</a:t>
          </a:r>
        </a:p>
      </cdr:txBody>
    </cdr:sp>
  </cdr:relSizeAnchor>
  <cdr:relSizeAnchor xmlns:cdr="http://schemas.openxmlformats.org/drawingml/2006/chartDrawing">
    <cdr:from>
      <cdr:x>0.27333</cdr:x>
      <cdr:y>0.14444</cdr:y>
    </cdr:from>
    <cdr:to>
      <cdr:x>0.35167</cdr:x>
      <cdr:y>0.24444</cdr:y>
    </cdr:to>
    <cdr:sp macro="" textlink="">
      <cdr:nvSpPr>
        <cdr:cNvPr id="7" name="Straight Arrow Connector 6"/>
        <cdr:cNvSpPr/>
      </cdr:nvSpPr>
      <cdr:spPr>
        <a:xfrm xmlns:a="http://schemas.openxmlformats.org/drawingml/2006/main" flipH="1">
          <a:off x="1249680" y="396240"/>
          <a:ext cx="358140" cy="274320"/>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0.35333</cdr:x>
      <cdr:y>0.13889</cdr:y>
    </cdr:from>
    <cdr:to>
      <cdr:x>0.37152</cdr:x>
      <cdr:y>0.32848</cdr:y>
    </cdr:to>
    <cdr:sp macro="" textlink="">
      <cdr:nvSpPr>
        <cdr:cNvPr id="11" name="Straight Arrow Connector 10"/>
        <cdr:cNvSpPr/>
      </cdr:nvSpPr>
      <cdr:spPr>
        <a:xfrm xmlns:a="http://schemas.openxmlformats.org/drawingml/2006/main">
          <a:off x="1613630" y="388059"/>
          <a:ext cx="83090" cy="529727"/>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0.35333</cdr:x>
      <cdr:y>0.14167</cdr:y>
    </cdr:from>
    <cdr:to>
      <cdr:x>0.48333</cdr:x>
      <cdr:y>0.26111</cdr:y>
    </cdr:to>
    <cdr:sp macro="" textlink="">
      <cdr:nvSpPr>
        <cdr:cNvPr id="14" name="Straight Arrow Connector 13"/>
        <cdr:cNvSpPr/>
      </cdr:nvSpPr>
      <cdr:spPr>
        <a:xfrm xmlns:a="http://schemas.openxmlformats.org/drawingml/2006/main">
          <a:off x="1615440" y="388620"/>
          <a:ext cx="594360" cy="327660"/>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rgonne_Geothrm&amp;Other_Electricity_LCI_data_4_OpenE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r/Documents/A_work/LCA/Electricity%20infrastructure/GThermal/Results%20files/infrastructure%20values%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Matrl_per_MW data"/>
      <sheetName val="Matrl data_coprod"/>
      <sheetName val="Well_Matl=f(depth)"/>
      <sheetName val="Plant Material intensity graphs"/>
      <sheetName val="Overview energy&amp;GHG charts"/>
      <sheetName val="Epc &amp; GHGpc vs depth"/>
      <sheetName val="Epc &amp; GHGpc vs depth w explr"/>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justments"/>
      <sheetName val="Generator_Motors"/>
      <sheetName val="Adjustment for co-produced"/>
      <sheetName val="New Scenarios"/>
      <sheetName val="saved runs"/>
      <sheetName val="per_output_MW"/>
      <sheetName val="Plant Material intensity graphs"/>
      <sheetName val="MPR w exploration"/>
      <sheetName val="Overview energy&amp;GHG charts"/>
      <sheetName val="Well Data"/>
      <sheetName val="Matl=f(depth)"/>
      <sheetName val="per well matrl"/>
      <sheetName val="Epc &amp; GHGpc vs depth"/>
      <sheetName val="Epc &amp; GHGpc vs depth w explr"/>
      <sheetName val="geothermal charts"/>
      <sheetName val="Criteria Pollutants"/>
      <sheetName val="Detailed energy&amp;CO2 charts"/>
      <sheetName val="LC_CO2_vs_techn"/>
      <sheetName val="CO2 from GTFlash"/>
      <sheetName val="Stat_mod_4_EGS_EU"/>
    </sheetNames>
    <sheetDataSet>
      <sheetData sheetId="0" refreshError="1"/>
      <sheetData sheetId="1" refreshError="1"/>
      <sheetData sheetId="2">
        <row r="16">
          <cell r="D16">
            <v>0.90700000000000003</v>
          </cell>
        </row>
        <row r="17">
          <cell r="D17">
            <v>3.7850000000000001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P57"/>
  <sheetViews>
    <sheetView tabSelected="1" workbookViewId="0">
      <selection activeCell="O44" sqref="O44"/>
    </sheetView>
  </sheetViews>
  <sheetFormatPr defaultRowHeight="14.4"/>
  <cols>
    <col min="1" max="1" width="9" style="224" customWidth="1"/>
    <col min="2" max="16384" width="8.88671875" style="224"/>
  </cols>
  <sheetData>
    <row r="1" spans="1:11" ht="15.6">
      <c r="C1" s="351" t="s">
        <v>108</v>
      </c>
      <c r="D1" s="352"/>
      <c r="E1" s="352"/>
      <c r="F1" s="352"/>
      <c r="G1" s="352"/>
      <c r="H1" s="352"/>
      <c r="I1" s="353"/>
    </row>
    <row r="2" spans="1:11" ht="16.2" thickBot="1">
      <c r="A2" s="354"/>
      <c r="B2" s="354"/>
      <c r="C2" s="358" t="s">
        <v>132</v>
      </c>
      <c r="D2" s="359"/>
      <c r="E2" s="359"/>
      <c r="F2" s="359"/>
      <c r="G2" s="359"/>
      <c r="H2" s="359"/>
      <c r="I2" s="360"/>
      <c r="J2" s="354"/>
      <c r="K2" s="354"/>
    </row>
    <row r="3" spans="1:11">
      <c r="A3" s="362" t="s">
        <v>134</v>
      </c>
      <c r="B3" s="363"/>
      <c r="C3" s="363"/>
      <c r="D3" s="363"/>
      <c r="E3" s="363"/>
      <c r="F3" s="363"/>
      <c r="G3" s="363"/>
      <c r="H3" s="363"/>
      <c r="I3" s="363"/>
      <c r="J3" s="363"/>
      <c r="K3" s="364"/>
    </row>
    <row r="4" spans="1:11">
      <c r="A4" s="355"/>
      <c r="B4" s="356"/>
      <c r="C4" s="356"/>
      <c r="D4" s="356"/>
      <c r="E4" s="356"/>
      <c r="F4" s="356"/>
      <c r="G4" s="356"/>
      <c r="H4" s="356"/>
      <c r="I4" s="356"/>
      <c r="J4" s="356"/>
      <c r="K4" s="357"/>
    </row>
    <row r="5" spans="1:11">
      <c r="A5" s="355"/>
      <c r="B5" s="356"/>
      <c r="C5" s="356"/>
      <c r="D5" s="356"/>
      <c r="E5" s="356"/>
      <c r="F5" s="356"/>
      <c r="G5" s="356"/>
      <c r="H5" s="356"/>
      <c r="I5" s="356"/>
      <c r="J5" s="356"/>
      <c r="K5" s="357"/>
    </row>
    <row r="6" spans="1:11">
      <c r="A6" s="355"/>
      <c r="B6" s="356"/>
      <c r="C6" s="356"/>
      <c r="D6" s="356"/>
      <c r="E6" s="356"/>
      <c r="F6" s="356"/>
      <c r="G6" s="356"/>
      <c r="H6" s="356"/>
      <c r="I6" s="356"/>
      <c r="J6" s="356"/>
      <c r="K6" s="357"/>
    </row>
    <row r="7" spans="1:11">
      <c r="A7" s="355"/>
      <c r="B7" s="356"/>
      <c r="C7" s="356"/>
      <c r="D7" s="356"/>
      <c r="E7" s="356"/>
      <c r="F7" s="356"/>
      <c r="G7" s="356"/>
      <c r="H7" s="356"/>
      <c r="I7" s="356"/>
      <c r="J7" s="356"/>
      <c r="K7" s="357"/>
    </row>
    <row r="8" spans="1:11">
      <c r="A8" s="355"/>
      <c r="B8" s="356"/>
      <c r="C8" s="356"/>
      <c r="D8" s="356"/>
      <c r="E8" s="356"/>
      <c r="F8" s="356"/>
      <c r="G8" s="356"/>
      <c r="H8" s="356"/>
      <c r="I8" s="356"/>
      <c r="J8" s="356"/>
      <c r="K8" s="357"/>
    </row>
    <row r="9" spans="1:11">
      <c r="A9" s="355"/>
      <c r="B9" s="356"/>
      <c r="C9" s="356"/>
      <c r="D9" s="356"/>
      <c r="E9" s="356"/>
      <c r="F9" s="356"/>
      <c r="G9" s="356"/>
      <c r="H9" s="356"/>
      <c r="I9" s="356"/>
      <c r="J9" s="356"/>
      <c r="K9" s="357"/>
    </row>
    <row r="10" spans="1:11">
      <c r="A10" s="355"/>
      <c r="B10" s="356"/>
      <c r="C10" s="356"/>
      <c r="D10" s="356"/>
      <c r="E10" s="356"/>
      <c r="F10" s="356"/>
      <c r="G10" s="356"/>
      <c r="H10" s="356"/>
      <c r="I10" s="356"/>
      <c r="J10" s="356"/>
      <c r="K10" s="357"/>
    </row>
    <row r="11" spans="1:11">
      <c r="A11" s="355"/>
      <c r="B11" s="356"/>
      <c r="C11" s="356"/>
      <c r="D11" s="356"/>
      <c r="E11" s="356"/>
      <c r="F11" s="356"/>
      <c r="G11" s="356"/>
      <c r="H11" s="356"/>
      <c r="I11" s="356"/>
      <c r="J11" s="356"/>
      <c r="K11" s="357"/>
    </row>
    <row r="12" spans="1:11">
      <c r="A12" s="355"/>
      <c r="B12" s="356"/>
      <c r="C12" s="356"/>
      <c r="D12" s="356"/>
      <c r="E12" s="356"/>
      <c r="F12" s="356"/>
      <c r="G12" s="356"/>
      <c r="H12" s="356"/>
      <c r="I12" s="356"/>
      <c r="J12" s="356"/>
      <c r="K12" s="357"/>
    </row>
    <row r="13" spans="1:11">
      <c r="A13" s="355"/>
      <c r="B13" s="356"/>
      <c r="C13" s="356"/>
      <c r="D13" s="356"/>
      <c r="E13" s="356"/>
      <c r="F13" s="356"/>
      <c r="G13" s="356"/>
      <c r="H13" s="356"/>
      <c r="I13" s="356"/>
      <c r="J13" s="356"/>
      <c r="K13" s="357"/>
    </row>
    <row r="14" spans="1:11">
      <c r="A14" s="355"/>
      <c r="B14" s="356"/>
      <c r="C14" s="356"/>
      <c r="D14" s="356"/>
      <c r="E14" s="356"/>
      <c r="F14" s="356"/>
      <c r="G14" s="356"/>
      <c r="H14" s="356"/>
      <c r="I14" s="356"/>
      <c r="J14" s="356"/>
      <c r="K14" s="357"/>
    </row>
    <row r="15" spans="1:11">
      <c r="A15" s="365"/>
      <c r="B15" s="361"/>
      <c r="C15" s="361"/>
      <c r="D15" s="361"/>
      <c r="E15" s="361"/>
      <c r="F15" s="361"/>
      <c r="G15" s="361"/>
      <c r="H15" s="361"/>
      <c r="I15" s="361"/>
      <c r="J15" s="361"/>
      <c r="K15" s="366"/>
    </row>
    <row r="16" spans="1:11" ht="15" customHeight="1">
      <c r="A16" s="308" t="s">
        <v>109</v>
      </c>
      <c r="B16" s="309"/>
      <c r="C16" s="309"/>
      <c r="D16" s="309"/>
      <c r="E16" s="309"/>
      <c r="F16" s="309"/>
      <c r="G16" s="309"/>
      <c r="H16" s="309"/>
      <c r="I16" s="309"/>
      <c r="J16" s="309"/>
      <c r="K16" s="310"/>
    </row>
    <row r="17" spans="1:16" ht="15" customHeight="1">
      <c r="A17" s="308"/>
      <c r="B17" s="309"/>
      <c r="C17" s="309"/>
      <c r="D17" s="309"/>
      <c r="E17" s="309"/>
      <c r="F17" s="309"/>
      <c r="G17" s="309"/>
      <c r="H17" s="309"/>
      <c r="I17" s="309"/>
      <c r="J17" s="309"/>
      <c r="K17" s="310"/>
    </row>
    <row r="18" spans="1:16" ht="15" customHeight="1">
      <c r="A18" s="308"/>
      <c r="B18" s="309"/>
      <c r="C18" s="309"/>
      <c r="D18" s="309"/>
      <c r="E18" s="309"/>
      <c r="F18" s="309"/>
      <c r="G18" s="309"/>
      <c r="H18" s="309"/>
      <c r="I18" s="309"/>
      <c r="J18" s="309"/>
      <c r="K18" s="310"/>
    </row>
    <row r="19" spans="1:16" ht="15" customHeight="1">
      <c r="A19" s="308"/>
      <c r="B19" s="309"/>
      <c r="C19" s="309"/>
      <c r="D19" s="309"/>
      <c r="E19" s="309"/>
      <c r="F19" s="309"/>
      <c r="G19" s="309"/>
      <c r="H19" s="309"/>
      <c r="I19" s="309"/>
      <c r="J19" s="309"/>
      <c r="K19" s="310"/>
    </row>
    <row r="20" spans="1:16" ht="15" customHeight="1">
      <c r="A20" s="308"/>
      <c r="B20" s="309"/>
      <c r="C20" s="309"/>
      <c r="D20" s="309"/>
      <c r="E20" s="309"/>
      <c r="F20" s="309"/>
      <c r="G20" s="309"/>
      <c r="H20" s="309"/>
      <c r="I20" s="309"/>
      <c r="J20" s="309"/>
      <c r="K20" s="310"/>
    </row>
    <row r="21" spans="1:16" ht="15" customHeight="1">
      <c r="A21" s="308"/>
      <c r="B21" s="309"/>
      <c r="C21" s="309"/>
      <c r="D21" s="309"/>
      <c r="E21" s="309"/>
      <c r="F21" s="309"/>
      <c r="G21" s="309"/>
      <c r="H21" s="309"/>
      <c r="I21" s="309"/>
      <c r="J21" s="309"/>
      <c r="K21" s="310"/>
    </row>
    <row r="22" spans="1:16" ht="15" customHeight="1">
      <c r="A22" s="315" t="s">
        <v>110</v>
      </c>
      <c r="B22" s="316"/>
      <c r="C22" s="297" t="s">
        <v>135</v>
      </c>
      <c r="D22" s="297"/>
      <c r="E22" s="297"/>
      <c r="F22" s="297"/>
      <c r="G22" s="297"/>
      <c r="H22" s="297"/>
      <c r="I22" s="297"/>
      <c r="J22" s="297"/>
      <c r="K22" s="298"/>
    </row>
    <row r="23" spans="1:16">
      <c r="A23" s="225"/>
      <c r="B23" s="226"/>
      <c r="C23" s="297"/>
      <c r="D23" s="297"/>
      <c r="E23" s="297"/>
      <c r="F23" s="297"/>
      <c r="G23" s="297"/>
      <c r="H23" s="297"/>
      <c r="I23" s="297"/>
      <c r="J23" s="297"/>
      <c r="K23" s="298"/>
    </row>
    <row r="24" spans="1:16">
      <c r="A24" s="225"/>
      <c r="B24" s="226"/>
      <c r="C24" s="297"/>
      <c r="D24" s="297"/>
      <c r="E24" s="297"/>
      <c r="F24" s="297"/>
      <c r="G24" s="297"/>
      <c r="H24" s="297"/>
      <c r="I24" s="297"/>
      <c r="J24" s="297"/>
      <c r="K24" s="298"/>
    </row>
    <row r="25" spans="1:16">
      <c r="A25" s="225"/>
      <c r="B25" s="226"/>
      <c r="C25" s="297"/>
      <c r="D25" s="297"/>
      <c r="E25" s="297"/>
      <c r="F25" s="297"/>
      <c r="G25" s="297"/>
      <c r="H25" s="297"/>
      <c r="I25" s="297"/>
      <c r="J25" s="297"/>
      <c r="K25" s="298"/>
    </row>
    <row r="26" spans="1:16" ht="18.75" customHeight="1">
      <c r="A26" s="317" t="s">
        <v>111</v>
      </c>
      <c r="B26" s="318"/>
      <c r="C26" s="297" t="s">
        <v>136</v>
      </c>
      <c r="D26" s="297"/>
      <c r="E26" s="297"/>
      <c r="F26" s="297"/>
      <c r="G26" s="297"/>
      <c r="H26" s="297"/>
      <c r="I26" s="297"/>
      <c r="J26" s="297"/>
      <c r="K26" s="298"/>
    </row>
    <row r="27" spans="1:16" ht="18.75" customHeight="1">
      <c r="A27" s="227"/>
      <c r="B27" s="228"/>
      <c r="C27" s="297"/>
      <c r="D27" s="297"/>
      <c r="E27" s="297"/>
      <c r="F27" s="297"/>
      <c r="G27" s="297"/>
      <c r="H27" s="297"/>
      <c r="I27" s="297"/>
      <c r="J27" s="297"/>
      <c r="K27" s="298"/>
      <c r="P27" s="229"/>
    </row>
    <row r="28" spans="1:16" ht="15" customHeight="1">
      <c r="A28" s="227"/>
      <c r="B28" s="228"/>
      <c r="C28" s="297"/>
      <c r="D28" s="297"/>
      <c r="E28" s="297"/>
      <c r="F28" s="297"/>
      <c r="G28" s="297"/>
      <c r="H28" s="297"/>
      <c r="I28" s="297"/>
      <c r="J28" s="297"/>
      <c r="K28" s="298"/>
    </row>
    <row r="29" spans="1:16" ht="15" customHeight="1">
      <c r="A29" s="293" t="s">
        <v>112</v>
      </c>
      <c r="B29" s="294"/>
      <c r="C29" s="295" t="s">
        <v>133</v>
      </c>
      <c r="D29" s="295"/>
      <c r="E29" s="295"/>
      <c r="F29" s="295"/>
      <c r="G29" s="295"/>
      <c r="H29" s="295"/>
      <c r="I29" s="295"/>
      <c r="J29" s="295"/>
      <c r="K29" s="296"/>
    </row>
    <row r="30" spans="1:16" ht="18.75" customHeight="1">
      <c r="A30" s="274"/>
      <c r="B30" s="275"/>
      <c r="C30" s="295"/>
      <c r="D30" s="295"/>
      <c r="E30" s="295"/>
      <c r="F30" s="295"/>
      <c r="G30" s="295"/>
      <c r="H30" s="295"/>
      <c r="I30" s="295"/>
      <c r="J30" s="295"/>
      <c r="K30" s="296"/>
    </row>
    <row r="31" spans="1:16" ht="15" customHeight="1">
      <c r="A31" s="227"/>
      <c r="B31" s="228"/>
      <c r="C31" s="297" t="s">
        <v>113</v>
      </c>
      <c r="D31" s="297"/>
      <c r="E31" s="297"/>
      <c r="F31" s="297"/>
      <c r="G31" s="297"/>
      <c r="H31" s="297"/>
      <c r="I31" s="297"/>
      <c r="J31" s="297"/>
      <c r="K31" s="298"/>
    </row>
    <row r="32" spans="1:16" ht="19.5" customHeight="1">
      <c r="A32" s="227"/>
      <c r="B32" s="228"/>
      <c r="C32" s="297"/>
      <c r="D32" s="297"/>
      <c r="E32" s="297"/>
      <c r="F32" s="297"/>
      <c r="G32" s="297"/>
      <c r="H32" s="297"/>
      <c r="I32" s="297"/>
      <c r="J32" s="297"/>
      <c r="K32" s="298"/>
    </row>
    <row r="33" spans="1:14" ht="15" customHeight="1">
      <c r="A33" s="227"/>
      <c r="B33" s="228"/>
      <c r="C33" s="272"/>
      <c r="D33" s="272"/>
      <c r="E33" s="272"/>
      <c r="F33" s="272"/>
      <c r="G33" s="272"/>
      <c r="H33" s="272"/>
      <c r="I33" s="272"/>
      <c r="J33" s="272"/>
      <c r="K33" s="273"/>
    </row>
    <row r="34" spans="1:14" ht="15" customHeight="1">
      <c r="A34" s="367" t="s">
        <v>137</v>
      </c>
      <c r="B34" s="368"/>
      <c r="C34" s="368" t="s">
        <v>138</v>
      </c>
      <c r="D34" s="368"/>
      <c r="E34" s="368"/>
      <c r="F34" s="368"/>
      <c r="G34" s="368"/>
      <c r="H34" s="368"/>
      <c r="I34" s="368"/>
      <c r="J34" s="368"/>
      <c r="K34" s="369"/>
      <c r="L34" s="230"/>
      <c r="M34" s="230"/>
      <c r="N34" s="230"/>
    </row>
    <row r="35" spans="1:14" ht="15" customHeight="1">
      <c r="A35" s="225"/>
      <c r="B35" s="226"/>
      <c r="C35" s="368" t="s">
        <v>139</v>
      </c>
      <c r="D35" s="368"/>
      <c r="E35" s="368"/>
      <c r="F35" s="368"/>
      <c r="G35" s="368"/>
      <c r="H35" s="368"/>
      <c r="I35" s="368"/>
      <c r="J35" s="368"/>
      <c r="K35" s="369"/>
      <c r="L35" s="230"/>
      <c r="M35" s="230"/>
      <c r="N35" s="230"/>
    </row>
    <row r="36" spans="1:14" ht="15" customHeight="1">
      <c r="A36" s="311" t="s">
        <v>140</v>
      </c>
      <c r="B36" s="297"/>
      <c r="C36" s="297"/>
      <c r="D36" s="297"/>
      <c r="E36" s="297"/>
      <c r="F36" s="297"/>
      <c r="G36" s="297"/>
      <c r="H36" s="297"/>
      <c r="I36" s="297"/>
      <c r="J36" s="297"/>
      <c r="K36" s="298"/>
      <c r="L36" s="230"/>
      <c r="M36" s="230"/>
      <c r="N36" s="230"/>
    </row>
    <row r="37" spans="1:14" ht="15" customHeight="1" thickBot="1">
      <c r="A37" s="312"/>
      <c r="B37" s="313"/>
      <c r="C37" s="313"/>
      <c r="D37" s="313"/>
      <c r="E37" s="313"/>
      <c r="F37" s="313"/>
      <c r="G37" s="313"/>
      <c r="H37" s="313"/>
      <c r="I37" s="313"/>
      <c r="J37" s="313"/>
      <c r="K37" s="314"/>
      <c r="L37" s="230"/>
      <c r="M37" s="230"/>
      <c r="N37" s="230"/>
    </row>
    <row r="38" spans="1:14" ht="15" thickBot="1">
      <c r="A38" s="231"/>
      <c r="B38" s="231"/>
      <c r="C38" s="231"/>
      <c r="D38" s="231"/>
      <c r="E38" s="231"/>
      <c r="F38" s="231"/>
      <c r="G38" s="231"/>
      <c r="H38" s="231"/>
      <c r="I38" s="231"/>
      <c r="J38" s="231"/>
      <c r="K38" s="231"/>
      <c r="L38" s="230"/>
      <c r="M38" s="230"/>
      <c r="N38" s="230"/>
    </row>
    <row r="39" spans="1:14">
      <c r="A39" s="299" t="s">
        <v>114</v>
      </c>
      <c r="B39" s="300"/>
      <c r="C39" s="300"/>
      <c r="D39" s="300"/>
      <c r="E39" s="300"/>
      <c r="F39" s="300"/>
      <c r="G39" s="300"/>
      <c r="H39" s="300"/>
      <c r="I39" s="300"/>
      <c r="J39" s="300"/>
      <c r="K39" s="301"/>
      <c r="L39" s="230"/>
      <c r="M39" s="230"/>
      <c r="N39" s="230"/>
    </row>
    <row r="40" spans="1:14" ht="15" thickBot="1">
      <c r="A40" s="302"/>
      <c r="B40" s="303"/>
      <c r="C40" s="303"/>
      <c r="D40" s="303"/>
      <c r="E40" s="303"/>
      <c r="F40" s="303"/>
      <c r="G40" s="303"/>
      <c r="H40" s="303"/>
      <c r="I40" s="303"/>
      <c r="J40" s="303"/>
      <c r="K40" s="304"/>
      <c r="L40" s="230"/>
      <c r="M40" s="230"/>
      <c r="N40" s="230"/>
    </row>
    <row r="41" spans="1:14" ht="15" thickBot="1">
      <c r="A41" s="230"/>
      <c r="B41" s="230"/>
      <c r="C41" s="230"/>
      <c r="D41" s="230"/>
      <c r="E41" s="230"/>
      <c r="F41" s="230"/>
      <c r="G41" s="230"/>
      <c r="H41" s="230"/>
      <c r="I41" s="230"/>
      <c r="J41" s="230"/>
      <c r="K41" s="230"/>
      <c r="L41" s="230"/>
      <c r="M41" s="230"/>
      <c r="N41" s="230"/>
    </row>
    <row r="42" spans="1:14" ht="15" customHeight="1" thickBot="1">
      <c r="A42" s="305" t="s">
        <v>115</v>
      </c>
      <c r="B42" s="306"/>
      <c r="C42" s="306"/>
      <c r="D42" s="306"/>
      <c r="E42" s="306"/>
      <c r="F42" s="306"/>
      <c r="G42" s="306"/>
      <c r="H42" s="306"/>
      <c r="I42" s="306"/>
      <c r="J42" s="306"/>
      <c r="K42" s="307"/>
      <c r="L42" s="230"/>
      <c r="M42" s="230"/>
      <c r="N42" s="230"/>
    </row>
    <row r="43" spans="1:14" ht="15" customHeight="1">
      <c r="A43" s="232">
        <v>1</v>
      </c>
      <c r="B43" s="281" t="s">
        <v>116</v>
      </c>
      <c r="C43" s="281"/>
      <c r="D43" s="281"/>
      <c r="E43" s="281"/>
      <c r="F43" s="281"/>
      <c r="G43" s="281"/>
      <c r="H43" s="281"/>
      <c r="I43" s="281"/>
      <c r="J43" s="281"/>
      <c r="K43" s="282"/>
      <c r="L43" s="230"/>
      <c r="M43" s="230"/>
      <c r="N43" s="230"/>
    </row>
    <row r="44" spans="1:14" ht="15" customHeight="1">
      <c r="A44" s="233"/>
      <c r="B44" s="283"/>
      <c r="C44" s="283"/>
      <c r="D44" s="283"/>
      <c r="E44" s="283"/>
      <c r="F44" s="283"/>
      <c r="G44" s="283"/>
      <c r="H44" s="283"/>
      <c r="I44" s="283"/>
      <c r="J44" s="283"/>
      <c r="K44" s="284"/>
      <c r="L44" s="230"/>
      <c r="M44" s="230"/>
      <c r="N44" s="230"/>
    </row>
    <row r="45" spans="1:14" ht="15.75" customHeight="1">
      <c r="A45" s="233"/>
      <c r="B45" s="283"/>
      <c r="C45" s="283"/>
      <c r="D45" s="283"/>
      <c r="E45" s="283"/>
      <c r="F45" s="283"/>
      <c r="G45" s="283"/>
      <c r="H45" s="283"/>
      <c r="I45" s="283"/>
      <c r="J45" s="283"/>
      <c r="K45" s="284"/>
      <c r="L45" s="230"/>
      <c r="M45" s="230"/>
      <c r="N45" s="230"/>
    </row>
    <row r="46" spans="1:14" ht="15.75" customHeight="1">
      <c r="A46" s="234">
        <v>2</v>
      </c>
      <c r="B46" s="285" t="s">
        <v>117</v>
      </c>
      <c r="C46" s="285"/>
      <c r="D46" s="285"/>
      <c r="E46" s="285"/>
      <c r="F46" s="285"/>
      <c r="G46" s="285"/>
      <c r="H46" s="285"/>
      <c r="I46" s="285"/>
      <c r="J46" s="285"/>
      <c r="K46" s="286"/>
    </row>
    <row r="47" spans="1:14">
      <c r="A47" s="233"/>
      <c r="B47" s="285"/>
      <c r="C47" s="285"/>
      <c r="D47" s="285"/>
      <c r="E47" s="285"/>
      <c r="F47" s="285"/>
      <c r="G47" s="285"/>
      <c r="H47" s="285"/>
      <c r="I47" s="285"/>
      <c r="J47" s="285"/>
      <c r="K47" s="286"/>
    </row>
    <row r="48" spans="1:14" ht="15.75" customHeight="1">
      <c r="A48" s="235">
        <v>3</v>
      </c>
      <c r="B48" s="287" t="s">
        <v>118</v>
      </c>
      <c r="C48" s="287"/>
      <c r="D48" s="287"/>
      <c r="E48" s="287"/>
      <c r="F48" s="287"/>
      <c r="G48" s="287"/>
      <c r="H48" s="287"/>
      <c r="I48" s="287"/>
      <c r="J48" s="287"/>
      <c r="K48" s="288"/>
    </row>
    <row r="49" spans="1:11">
      <c r="A49" s="233"/>
      <c r="B49" s="287"/>
      <c r="C49" s="287"/>
      <c r="D49" s="287"/>
      <c r="E49" s="287"/>
      <c r="F49" s="287"/>
      <c r="G49" s="287"/>
      <c r="H49" s="287"/>
      <c r="I49" s="287"/>
      <c r="J49" s="287"/>
      <c r="K49" s="288"/>
    </row>
    <row r="50" spans="1:11" ht="15.75" customHeight="1">
      <c r="A50" s="234">
        <v>4</v>
      </c>
      <c r="B50" s="285" t="s">
        <v>119</v>
      </c>
      <c r="C50" s="285"/>
      <c r="D50" s="285"/>
      <c r="E50" s="285"/>
      <c r="F50" s="285"/>
      <c r="G50" s="285"/>
      <c r="H50" s="285"/>
      <c r="I50" s="285"/>
      <c r="J50" s="285"/>
      <c r="K50" s="286"/>
    </row>
    <row r="51" spans="1:11">
      <c r="A51" s="236"/>
      <c r="B51" s="285"/>
      <c r="C51" s="285"/>
      <c r="D51" s="285"/>
      <c r="E51" s="285"/>
      <c r="F51" s="285"/>
      <c r="G51" s="285"/>
      <c r="H51" s="285"/>
      <c r="I51" s="285"/>
      <c r="J51" s="285"/>
      <c r="K51" s="286"/>
    </row>
    <row r="52" spans="1:11" ht="15.75" customHeight="1">
      <c r="A52" s="235">
        <v>5</v>
      </c>
      <c r="B52" s="287" t="s">
        <v>120</v>
      </c>
      <c r="C52" s="289"/>
      <c r="D52" s="289"/>
      <c r="E52" s="289"/>
      <c r="F52" s="289"/>
      <c r="G52" s="289"/>
      <c r="H52" s="289"/>
      <c r="I52" s="289"/>
      <c r="J52" s="289"/>
      <c r="K52" s="290"/>
    </row>
    <row r="53" spans="1:11">
      <c r="A53" s="233"/>
      <c r="B53" s="289"/>
      <c r="C53" s="289"/>
      <c r="D53" s="289"/>
      <c r="E53" s="289"/>
      <c r="F53" s="289"/>
      <c r="G53" s="289"/>
      <c r="H53" s="289"/>
      <c r="I53" s="289"/>
      <c r="J53" s="289"/>
      <c r="K53" s="290"/>
    </row>
    <row r="54" spans="1:11" ht="15.6" customHeight="1">
      <c r="A54" s="234">
        <v>6</v>
      </c>
      <c r="B54" s="291" t="s">
        <v>121</v>
      </c>
      <c r="C54" s="291"/>
      <c r="D54" s="291"/>
      <c r="E54" s="291"/>
      <c r="F54" s="291"/>
      <c r="G54" s="291"/>
      <c r="H54" s="291"/>
      <c r="I54" s="291"/>
      <c r="J54" s="291"/>
      <c r="K54" s="292"/>
    </row>
    <row r="55" spans="1:11">
      <c r="A55" s="237"/>
      <c r="B55" s="291"/>
      <c r="C55" s="291"/>
      <c r="D55" s="291"/>
      <c r="E55" s="291"/>
      <c r="F55" s="291"/>
      <c r="G55" s="291"/>
      <c r="H55" s="291"/>
      <c r="I55" s="291"/>
      <c r="J55" s="291"/>
      <c r="K55" s="292"/>
    </row>
    <row r="56" spans="1:11" ht="16.2" customHeight="1">
      <c r="A56" s="238">
        <v>7</v>
      </c>
      <c r="B56" s="276" t="s">
        <v>122</v>
      </c>
      <c r="C56" s="277"/>
      <c r="D56" s="277"/>
      <c r="E56" s="277"/>
      <c r="F56" s="277"/>
      <c r="G56" s="277"/>
      <c r="H56" s="277"/>
      <c r="I56" s="277"/>
      <c r="J56" s="277"/>
      <c r="K56" s="278"/>
    </row>
    <row r="57" spans="1:11" ht="15.6" customHeight="1" thickBot="1">
      <c r="A57" s="239"/>
      <c r="B57" s="279"/>
      <c r="C57" s="279"/>
      <c r="D57" s="279"/>
      <c r="E57" s="279"/>
      <c r="F57" s="279"/>
      <c r="G57" s="279"/>
      <c r="H57" s="279"/>
      <c r="I57" s="279"/>
      <c r="J57" s="279"/>
      <c r="K57" s="280"/>
    </row>
  </sheetData>
  <mergeCells count="24">
    <mergeCell ref="C1:I1"/>
    <mergeCell ref="A16:K21"/>
    <mergeCell ref="A22:B22"/>
    <mergeCell ref="C22:K25"/>
    <mergeCell ref="A26:B26"/>
    <mergeCell ref="C26:K28"/>
    <mergeCell ref="C2:I2"/>
    <mergeCell ref="A29:B29"/>
    <mergeCell ref="C29:K30"/>
    <mergeCell ref="C31:K32"/>
    <mergeCell ref="A39:K40"/>
    <mergeCell ref="A42:K42"/>
    <mergeCell ref="A3:K15"/>
    <mergeCell ref="A34:B34"/>
    <mergeCell ref="C34:K34"/>
    <mergeCell ref="C35:K35"/>
    <mergeCell ref="A36:K37"/>
    <mergeCell ref="B56:K57"/>
    <mergeCell ref="B43:K45"/>
    <mergeCell ref="B46:K47"/>
    <mergeCell ref="B48:K49"/>
    <mergeCell ref="B50:K51"/>
    <mergeCell ref="B52:K53"/>
    <mergeCell ref="B54:K5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S135"/>
  <sheetViews>
    <sheetView zoomScale="90" zoomScaleNormal="90" workbookViewId="0">
      <selection activeCell="M76" sqref="M76"/>
    </sheetView>
  </sheetViews>
  <sheetFormatPr defaultRowHeight="14.4"/>
  <cols>
    <col min="1" max="1" width="14.33203125" customWidth="1"/>
    <col min="2" max="3" width="12.33203125" customWidth="1"/>
    <col min="4" max="4" width="12.88671875" customWidth="1"/>
    <col min="5" max="5" width="12.109375" customWidth="1"/>
    <col min="6" max="6" width="10.109375" customWidth="1"/>
    <col min="7" max="7" width="13.109375" customWidth="1"/>
    <col min="8" max="8" width="13.6640625" customWidth="1"/>
    <col min="9" max="9" width="14.21875" customWidth="1"/>
    <col min="10" max="10" width="12.109375" customWidth="1"/>
    <col min="11" max="11" width="15.109375" customWidth="1"/>
    <col min="12" max="12" width="10.6640625" customWidth="1"/>
    <col min="13" max="13" width="11.88671875" customWidth="1"/>
    <col min="14" max="14" width="11.44140625" customWidth="1"/>
    <col min="15" max="15" width="10.6640625" customWidth="1"/>
    <col min="16" max="16" width="11" customWidth="1"/>
    <col min="19" max="19" width="9.88671875" customWidth="1"/>
    <col min="20" max="20" width="10.44140625" customWidth="1"/>
    <col min="21" max="21" width="9.44140625" customWidth="1"/>
    <col min="22" max="22" width="12.44140625" customWidth="1"/>
    <col min="23" max="23" width="11.88671875" customWidth="1"/>
    <col min="24" max="24" width="9.88671875" customWidth="1"/>
    <col min="25" max="25" width="10.21875" customWidth="1"/>
    <col min="26" max="26" width="12.33203125" customWidth="1"/>
    <col min="29" max="29" width="10.33203125" customWidth="1"/>
    <col min="30" max="30" width="10.88671875" customWidth="1"/>
    <col min="31" max="31" width="11.21875" customWidth="1"/>
    <col min="32" max="32" width="9.33203125" bestFit="1" customWidth="1"/>
    <col min="33" max="33" width="10.5546875" bestFit="1" customWidth="1"/>
    <col min="36" max="36" width="14.88671875" customWidth="1"/>
    <col min="37" max="37" width="12.5546875" bestFit="1" customWidth="1"/>
    <col min="40" max="40" width="18.44140625" customWidth="1"/>
    <col min="41" max="41" width="16.44140625" customWidth="1"/>
    <col min="42" max="42" width="14.21875" customWidth="1"/>
    <col min="43" max="43" width="14" customWidth="1"/>
    <col min="45" max="45" width="14.109375" customWidth="1"/>
  </cols>
  <sheetData>
    <row r="1" spans="1:45">
      <c r="P1" s="332" t="s">
        <v>0</v>
      </c>
      <c r="Q1" s="332"/>
      <c r="R1" s="332"/>
      <c r="S1" s="332"/>
      <c r="T1" s="332"/>
      <c r="U1" s="332"/>
      <c r="V1" s="332"/>
      <c r="W1" s="332"/>
      <c r="X1" s="1"/>
    </row>
    <row r="3" spans="1:45">
      <c r="P3" s="332" t="s">
        <v>71</v>
      </c>
      <c r="Q3" s="332"/>
      <c r="R3" s="332"/>
      <c r="S3" s="332"/>
      <c r="T3" s="332"/>
      <c r="U3" s="332"/>
      <c r="V3" s="332"/>
      <c r="W3" s="332"/>
    </row>
    <row r="4" spans="1:45">
      <c r="D4" s="342" t="s">
        <v>130</v>
      </c>
      <c r="E4" s="343"/>
      <c r="F4" s="343"/>
      <c r="G4" s="343"/>
      <c r="H4" s="343"/>
      <c r="I4" s="343"/>
      <c r="J4" s="343"/>
      <c r="K4" s="344"/>
      <c r="O4" s="333" t="s">
        <v>129</v>
      </c>
      <c r="P4" s="334"/>
      <c r="Q4" s="334"/>
      <c r="R4" s="334"/>
      <c r="S4" s="335"/>
      <c r="T4" s="1"/>
      <c r="U4" s="1"/>
      <c r="V4" s="1"/>
      <c r="W4" s="1"/>
    </row>
    <row r="5" spans="1:45" ht="17.25" customHeight="1">
      <c r="B5" s="332" t="s">
        <v>1</v>
      </c>
      <c r="C5" s="332"/>
      <c r="D5" s="345"/>
      <c r="E5" s="346"/>
      <c r="F5" s="346"/>
      <c r="G5" s="346"/>
      <c r="H5" s="346"/>
      <c r="I5" s="346"/>
      <c r="J5" s="346"/>
      <c r="K5" s="347"/>
      <c r="M5" s="350" t="s">
        <v>127</v>
      </c>
      <c r="N5" s="349"/>
      <c r="O5" s="2" t="s">
        <v>2</v>
      </c>
      <c r="P5" s="2" t="s">
        <v>3</v>
      </c>
      <c r="Q5" s="2" t="s">
        <v>4</v>
      </c>
      <c r="R5" s="2" t="s">
        <v>5</v>
      </c>
      <c r="S5" s="2" t="s">
        <v>6</v>
      </c>
      <c r="T5" s="2" t="s">
        <v>7</v>
      </c>
      <c r="U5" s="2" t="s">
        <v>8</v>
      </c>
      <c r="V5" s="2" t="s">
        <v>9</v>
      </c>
      <c r="W5" s="2" t="s">
        <v>10</v>
      </c>
      <c r="X5" s="2" t="s">
        <v>11</v>
      </c>
      <c r="Y5" s="2" t="s">
        <v>12</v>
      </c>
      <c r="Z5" s="2" t="s">
        <v>13</v>
      </c>
      <c r="AA5" s="2" t="s">
        <v>14</v>
      </c>
      <c r="AB5" s="2" t="s">
        <v>15</v>
      </c>
      <c r="AC5" s="2" t="s">
        <v>16</v>
      </c>
      <c r="AD5" s="2" t="s">
        <v>17</v>
      </c>
      <c r="AE5" s="2" t="s">
        <v>18</v>
      </c>
      <c r="AF5" s="2" t="s">
        <v>19</v>
      </c>
      <c r="AG5" s="2" t="s">
        <v>20</v>
      </c>
      <c r="AH5" s="2" t="s">
        <v>21</v>
      </c>
      <c r="AI5" s="2" t="s">
        <v>22</v>
      </c>
      <c r="AJ5" s="2" t="s">
        <v>23</v>
      </c>
      <c r="AK5" s="2" t="s">
        <v>24</v>
      </c>
      <c r="AL5" s="2" t="s">
        <v>24</v>
      </c>
      <c r="AM5" s="2" t="s">
        <v>25</v>
      </c>
      <c r="AN5" s="3" t="s">
        <v>26</v>
      </c>
      <c r="AO5" s="2" t="s">
        <v>27</v>
      </c>
      <c r="AP5" s="2" t="s">
        <v>28</v>
      </c>
      <c r="AQ5" s="2" t="s">
        <v>29</v>
      </c>
      <c r="AR5" s="4" t="s">
        <v>30</v>
      </c>
      <c r="AS5" s="5" t="s">
        <v>31</v>
      </c>
    </row>
    <row r="6" spans="1:45" ht="16.8">
      <c r="A6" s="247" t="s">
        <v>123</v>
      </c>
      <c r="B6" s="251" t="s">
        <v>32</v>
      </c>
      <c r="C6" s="251" t="s">
        <v>33</v>
      </c>
      <c r="D6" s="251" t="s">
        <v>126</v>
      </c>
      <c r="E6" s="248" t="s">
        <v>125</v>
      </c>
      <c r="F6" s="348" t="s">
        <v>35</v>
      </c>
      <c r="G6" s="348"/>
      <c r="H6" s="348"/>
      <c r="I6" s="349"/>
      <c r="J6" s="247"/>
      <c r="K6" s="251" t="s">
        <v>128</v>
      </c>
      <c r="L6" s="248"/>
      <c r="M6" s="148" t="s">
        <v>37</v>
      </c>
      <c r="N6" s="67" t="s">
        <v>38</v>
      </c>
      <c r="O6" s="6" t="s">
        <v>39</v>
      </c>
      <c r="P6" s="6" t="s">
        <v>39</v>
      </c>
      <c r="Q6" s="6" t="s">
        <v>39</v>
      </c>
      <c r="R6" s="6" t="s">
        <v>39</v>
      </c>
      <c r="S6" s="6" t="s">
        <v>40</v>
      </c>
      <c r="T6" s="6" t="s">
        <v>41</v>
      </c>
      <c r="U6" s="6" t="s">
        <v>42</v>
      </c>
      <c r="V6" s="6" t="s">
        <v>39</v>
      </c>
      <c r="W6" s="6" t="s">
        <v>42</v>
      </c>
      <c r="X6" s="6" t="s">
        <v>39</v>
      </c>
      <c r="Y6" s="6" t="s">
        <v>39</v>
      </c>
      <c r="Z6" s="6" t="s">
        <v>39</v>
      </c>
      <c r="AA6" s="6" t="s">
        <v>39</v>
      </c>
      <c r="AB6" s="6" t="s">
        <v>39</v>
      </c>
      <c r="AC6" s="6" t="s">
        <v>39</v>
      </c>
      <c r="AD6" s="6" t="s">
        <v>39</v>
      </c>
      <c r="AE6" s="6" t="s">
        <v>39</v>
      </c>
      <c r="AF6" s="6" t="s">
        <v>39</v>
      </c>
      <c r="AG6" s="7" t="s">
        <v>39</v>
      </c>
      <c r="AH6" s="7" t="s">
        <v>39</v>
      </c>
      <c r="AI6" s="7" t="s">
        <v>39</v>
      </c>
      <c r="AJ6" s="7" t="s">
        <v>39</v>
      </c>
      <c r="AK6" s="7" t="s">
        <v>43</v>
      </c>
      <c r="AL6" s="7" t="s">
        <v>44</v>
      </c>
      <c r="AM6" s="7" t="s">
        <v>45</v>
      </c>
      <c r="AN6" s="7" t="s">
        <v>46</v>
      </c>
      <c r="AO6" s="7" t="s">
        <v>47</v>
      </c>
      <c r="AP6" s="7" t="s">
        <v>48</v>
      </c>
      <c r="AQ6" s="7" t="s">
        <v>49</v>
      </c>
      <c r="AR6" s="8" t="s">
        <v>50</v>
      </c>
      <c r="AS6" s="9" t="s">
        <v>51</v>
      </c>
    </row>
    <row r="7" spans="1:45">
      <c r="A7" s="249" t="s">
        <v>124</v>
      </c>
      <c r="B7" s="252"/>
      <c r="C7" s="252"/>
      <c r="D7" s="252"/>
      <c r="E7" s="250" t="s">
        <v>52</v>
      </c>
      <c r="F7" s="245" t="s">
        <v>53</v>
      </c>
      <c r="G7" s="245" t="s">
        <v>54</v>
      </c>
      <c r="H7" s="245" t="s">
        <v>55</v>
      </c>
      <c r="I7" s="246" t="s">
        <v>56</v>
      </c>
      <c r="J7" s="269"/>
      <c r="K7" s="270" t="s">
        <v>57</v>
      </c>
      <c r="L7" s="271"/>
      <c r="M7" s="244" t="s">
        <v>58</v>
      </c>
      <c r="N7" s="246" t="s">
        <v>59</v>
      </c>
    </row>
    <row r="8" spans="1:45">
      <c r="A8" s="11" t="s">
        <v>60</v>
      </c>
      <c r="B8" s="12" t="s">
        <v>61</v>
      </c>
      <c r="C8" s="12"/>
      <c r="D8" s="12" t="s">
        <v>62</v>
      </c>
      <c r="E8" s="12">
        <v>15</v>
      </c>
      <c r="F8" s="80">
        <v>1.5</v>
      </c>
      <c r="G8" s="81">
        <v>4.7</v>
      </c>
      <c r="H8" s="81">
        <v>0.75</v>
      </c>
      <c r="I8" s="84">
        <v>13.3</v>
      </c>
      <c r="J8" s="12"/>
      <c r="K8" s="12">
        <v>24.2</v>
      </c>
      <c r="L8" s="12"/>
      <c r="M8" s="253">
        <v>2.5000000000000001E-2</v>
      </c>
      <c r="N8" s="254">
        <v>7.194</v>
      </c>
      <c r="O8" s="12">
        <v>46.1</v>
      </c>
      <c r="P8" s="13">
        <v>139.42719566666665</v>
      </c>
      <c r="Q8" s="12">
        <v>460</v>
      </c>
      <c r="R8" s="12">
        <v>1.45</v>
      </c>
      <c r="S8" s="12">
        <v>20.5</v>
      </c>
      <c r="T8" s="13">
        <v>93711.833933333328</v>
      </c>
      <c r="U8" s="12">
        <v>0</v>
      </c>
      <c r="V8" s="12">
        <v>0</v>
      </c>
      <c r="W8" s="12">
        <v>0</v>
      </c>
      <c r="X8" s="12">
        <v>1</v>
      </c>
      <c r="Y8" s="14">
        <v>4.28</v>
      </c>
      <c r="Z8" s="12">
        <v>0</v>
      </c>
      <c r="AA8" s="12">
        <v>0</v>
      </c>
      <c r="AB8" s="12">
        <v>0</v>
      </c>
      <c r="AC8" s="12">
        <v>0</v>
      </c>
      <c r="AD8" s="12">
        <v>0</v>
      </c>
      <c r="AE8" s="12">
        <v>0</v>
      </c>
      <c r="AF8" s="13">
        <v>439.49762933333341</v>
      </c>
      <c r="AG8" s="14">
        <v>8.3920175379121762</v>
      </c>
      <c r="AH8" s="12">
        <v>0</v>
      </c>
      <c r="AI8" s="12">
        <v>0</v>
      </c>
      <c r="AJ8" s="12">
        <v>0</v>
      </c>
      <c r="AK8" s="13">
        <v>329545.99106120656</v>
      </c>
      <c r="AL8" s="12">
        <v>0</v>
      </c>
      <c r="AM8" s="12">
        <v>0</v>
      </c>
      <c r="AN8" s="12">
        <v>0</v>
      </c>
      <c r="AO8" s="12">
        <v>0</v>
      </c>
      <c r="AP8" s="12">
        <v>15</v>
      </c>
      <c r="AQ8" s="12">
        <v>0</v>
      </c>
      <c r="AR8" s="12">
        <v>30</v>
      </c>
      <c r="AS8" s="12">
        <v>95</v>
      </c>
    </row>
    <row r="9" spans="1:45">
      <c r="A9" s="11" t="s">
        <v>63</v>
      </c>
      <c r="B9" s="12"/>
      <c r="C9" s="12" t="s">
        <v>61</v>
      </c>
      <c r="D9" s="12" t="s">
        <v>62</v>
      </c>
      <c r="E9" s="12">
        <v>25</v>
      </c>
      <c r="F9" s="86">
        <v>1.5</v>
      </c>
      <c r="G9" s="87">
        <v>8.6</v>
      </c>
      <c r="H9" s="87">
        <v>0.75</v>
      </c>
      <c r="I9" s="90">
        <v>18.7</v>
      </c>
      <c r="J9" s="12"/>
      <c r="K9" s="12">
        <v>10.7</v>
      </c>
      <c r="L9" s="12"/>
      <c r="M9" s="255">
        <v>2.4E-2</v>
      </c>
      <c r="N9" s="256">
        <v>6.774</v>
      </c>
      <c r="O9" s="12">
        <v>46.1</v>
      </c>
      <c r="P9" s="13">
        <v>120.07737859999999</v>
      </c>
      <c r="Q9" s="12">
        <v>460</v>
      </c>
      <c r="R9" s="12">
        <v>1.45</v>
      </c>
      <c r="S9" s="12">
        <v>20.5</v>
      </c>
      <c r="T9" s="13">
        <v>83226.314039999997</v>
      </c>
      <c r="U9" s="12">
        <v>0</v>
      </c>
      <c r="V9" s="12">
        <v>0</v>
      </c>
      <c r="W9" s="12">
        <v>0</v>
      </c>
      <c r="X9" s="12">
        <v>1</v>
      </c>
      <c r="Y9" s="14">
        <v>4.28</v>
      </c>
      <c r="Z9" s="12">
        <v>0</v>
      </c>
      <c r="AA9" s="12">
        <v>0</v>
      </c>
      <c r="AB9" s="12">
        <v>0</v>
      </c>
      <c r="AC9" s="12">
        <v>0</v>
      </c>
      <c r="AD9" s="12">
        <v>0</v>
      </c>
      <c r="AE9" s="12">
        <v>0</v>
      </c>
      <c r="AF9" s="13">
        <v>410.26852640000004</v>
      </c>
      <c r="AG9" s="14">
        <v>8.3920175379121762</v>
      </c>
      <c r="AH9" s="12">
        <v>0</v>
      </c>
      <c r="AI9" s="12">
        <v>0</v>
      </c>
      <c r="AJ9" s="12">
        <v>0</v>
      </c>
      <c r="AK9" s="13">
        <v>279974.73772787326</v>
      </c>
      <c r="AL9" s="12">
        <v>0</v>
      </c>
      <c r="AM9" s="12">
        <v>0</v>
      </c>
      <c r="AN9" s="12">
        <v>0</v>
      </c>
      <c r="AO9" s="12">
        <v>0</v>
      </c>
      <c r="AP9" s="12">
        <v>25</v>
      </c>
      <c r="AQ9" s="12">
        <v>0</v>
      </c>
      <c r="AR9" s="12">
        <v>30</v>
      </c>
      <c r="AS9" s="12">
        <v>95</v>
      </c>
    </row>
    <row r="10" spans="1:45">
      <c r="A10" s="11" t="s">
        <v>64</v>
      </c>
      <c r="B10" s="12" t="s">
        <v>61</v>
      </c>
      <c r="C10" s="12"/>
      <c r="D10" s="12" t="s">
        <v>62</v>
      </c>
      <c r="E10" s="12">
        <v>30</v>
      </c>
      <c r="F10" s="86">
        <v>1.5</v>
      </c>
      <c r="G10" s="87">
        <v>6.1</v>
      </c>
      <c r="H10" s="87">
        <v>0.75</v>
      </c>
      <c r="I10" s="90">
        <v>16.3</v>
      </c>
      <c r="J10" s="12"/>
      <c r="K10" s="12">
        <v>13.7</v>
      </c>
      <c r="L10" s="12"/>
      <c r="M10" s="255">
        <v>2.1999999999999999E-2</v>
      </c>
      <c r="N10" s="256">
        <v>6.1550000000000002</v>
      </c>
      <c r="O10" s="12">
        <v>46.1</v>
      </c>
      <c r="P10" s="13">
        <v>91.517792833333345</v>
      </c>
      <c r="Q10" s="12">
        <v>460</v>
      </c>
      <c r="R10" s="12">
        <v>1.45</v>
      </c>
      <c r="S10" s="12">
        <v>20.5</v>
      </c>
      <c r="T10" s="13">
        <v>67750.089966666666</v>
      </c>
      <c r="U10" s="12">
        <v>0</v>
      </c>
      <c r="V10" s="12">
        <v>0</v>
      </c>
      <c r="W10" s="12">
        <v>0</v>
      </c>
      <c r="X10" s="12">
        <v>1</v>
      </c>
      <c r="Y10" s="14">
        <v>4.28</v>
      </c>
      <c r="Z10" s="12">
        <v>0</v>
      </c>
      <c r="AA10" s="12">
        <v>0</v>
      </c>
      <c r="AB10" s="12">
        <v>0</v>
      </c>
      <c r="AC10" s="12">
        <v>0</v>
      </c>
      <c r="AD10" s="12">
        <v>0</v>
      </c>
      <c r="AE10" s="12">
        <v>0</v>
      </c>
      <c r="AF10" s="13">
        <v>367.12749466666673</v>
      </c>
      <c r="AG10" s="14">
        <v>8.3920175379121762</v>
      </c>
      <c r="AH10" s="12">
        <v>0</v>
      </c>
      <c r="AI10" s="12">
        <v>0</v>
      </c>
      <c r="AJ10" s="12">
        <v>0</v>
      </c>
      <c r="AK10" s="13">
        <v>206809.47439453987</v>
      </c>
      <c r="AL10" s="12">
        <v>0</v>
      </c>
      <c r="AM10" s="12">
        <v>0</v>
      </c>
      <c r="AN10" s="12">
        <v>0</v>
      </c>
      <c r="AO10" s="12">
        <v>0</v>
      </c>
      <c r="AP10" s="12">
        <v>30</v>
      </c>
      <c r="AQ10" s="12">
        <v>0</v>
      </c>
      <c r="AR10" s="12">
        <v>30</v>
      </c>
      <c r="AS10" s="12">
        <v>95</v>
      </c>
    </row>
    <row r="11" spans="1:45">
      <c r="A11" s="11" t="s">
        <v>63</v>
      </c>
      <c r="B11" s="12"/>
      <c r="C11" s="12" t="s">
        <v>61</v>
      </c>
      <c r="D11" s="12" t="s">
        <v>62</v>
      </c>
      <c r="E11" s="12">
        <v>50</v>
      </c>
      <c r="F11" s="86">
        <v>1.5</v>
      </c>
      <c r="G11" s="87">
        <v>10.8</v>
      </c>
      <c r="H11" s="87">
        <v>0.75</v>
      </c>
      <c r="I11" s="90">
        <v>23.1</v>
      </c>
      <c r="J11" s="12"/>
      <c r="K11" s="12">
        <v>6.5</v>
      </c>
      <c r="L11" s="12"/>
      <c r="M11" s="255">
        <v>2.12E-2</v>
      </c>
      <c r="N11" s="256">
        <v>5.9089999999999998</v>
      </c>
      <c r="O11" s="12">
        <v>46.1</v>
      </c>
      <c r="P11" s="13">
        <v>80.168380900000002</v>
      </c>
      <c r="Q11" s="12">
        <v>460</v>
      </c>
      <c r="R11" s="12">
        <v>1.45</v>
      </c>
      <c r="S11" s="12">
        <v>20.5</v>
      </c>
      <c r="T11" s="13">
        <v>61599.929259999997</v>
      </c>
      <c r="U11" s="12">
        <v>0</v>
      </c>
      <c r="V11" s="12">
        <v>0</v>
      </c>
      <c r="W11" s="12">
        <v>0</v>
      </c>
      <c r="X11" s="12">
        <v>1</v>
      </c>
      <c r="Y11" s="14">
        <v>4.28</v>
      </c>
      <c r="Z11" s="12">
        <v>0</v>
      </c>
      <c r="AA11" s="12">
        <v>0</v>
      </c>
      <c r="AB11" s="12">
        <v>0</v>
      </c>
      <c r="AC11" s="12">
        <v>0</v>
      </c>
      <c r="AD11" s="12">
        <v>0</v>
      </c>
      <c r="AE11" s="12">
        <v>0</v>
      </c>
      <c r="AF11" s="13">
        <v>349.98350160000007</v>
      </c>
      <c r="AG11" s="14">
        <v>8.3920175379121762</v>
      </c>
      <c r="AH11" s="12">
        <v>0</v>
      </c>
      <c r="AI11" s="12">
        <v>0</v>
      </c>
      <c r="AJ11" s="12">
        <v>0</v>
      </c>
      <c r="AK11" s="13">
        <v>177734.02772787321</v>
      </c>
      <c r="AL11" s="12">
        <v>0</v>
      </c>
      <c r="AM11" s="12">
        <v>0</v>
      </c>
      <c r="AN11" s="12">
        <v>0</v>
      </c>
      <c r="AO11" s="12">
        <v>0</v>
      </c>
      <c r="AP11" s="12">
        <v>50</v>
      </c>
      <c r="AQ11" s="12">
        <v>0</v>
      </c>
      <c r="AR11" s="12">
        <v>30</v>
      </c>
      <c r="AS11" s="12">
        <v>95</v>
      </c>
    </row>
    <row r="12" spans="1:45">
      <c r="A12" s="11" t="s">
        <v>65</v>
      </c>
      <c r="B12" s="12" t="s">
        <v>61</v>
      </c>
      <c r="C12" s="12"/>
      <c r="D12" s="12" t="s">
        <v>62</v>
      </c>
      <c r="E12" s="12">
        <v>15</v>
      </c>
      <c r="F12" s="86">
        <v>2.5</v>
      </c>
      <c r="G12" s="87">
        <v>4.2</v>
      </c>
      <c r="H12" s="87">
        <v>0.75</v>
      </c>
      <c r="I12" s="90">
        <v>12.3</v>
      </c>
      <c r="J12" s="12"/>
      <c r="K12" s="12">
        <v>32.5</v>
      </c>
      <c r="L12" s="12"/>
      <c r="M12" s="255">
        <v>3.4099999999999998E-2</v>
      </c>
      <c r="N12" s="256">
        <v>10.59</v>
      </c>
      <c r="O12" s="12">
        <v>46.1</v>
      </c>
      <c r="P12" s="13">
        <v>398.72610000000003</v>
      </c>
      <c r="Q12" s="12">
        <v>460</v>
      </c>
      <c r="R12" s="12">
        <v>1.45</v>
      </c>
      <c r="S12" s="12">
        <v>20.5</v>
      </c>
      <c r="T12" s="13">
        <v>117398.56580000001</v>
      </c>
      <c r="U12" s="12">
        <v>0</v>
      </c>
      <c r="V12" s="12">
        <v>0</v>
      </c>
      <c r="W12" s="12">
        <v>0</v>
      </c>
      <c r="X12" s="12">
        <v>1</v>
      </c>
      <c r="Y12" s="14">
        <v>4.28</v>
      </c>
      <c r="Z12" s="12">
        <v>0</v>
      </c>
      <c r="AA12" s="12">
        <v>0</v>
      </c>
      <c r="AB12" s="12">
        <v>0</v>
      </c>
      <c r="AC12" s="12">
        <v>0</v>
      </c>
      <c r="AD12" s="12">
        <v>0</v>
      </c>
      <c r="AE12" s="12">
        <v>0</v>
      </c>
      <c r="AF12" s="13">
        <v>708.32668500000011</v>
      </c>
      <c r="AG12" s="14">
        <v>8.3920175379121762</v>
      </c>
      <c r="AH12" s="12">
        <v>0</v>
      </c>
      <c r="AI12" s="12">
        <v>0</v>
      </c>
      <c r="AJ12" s="12">
        <v>0</v>
      </c>
      <c r="AK12" s="13">
        <v>12575.957727873203</v>
      </c>
      <c r="AL12" s="12">
        <v>0</v>
      </c>
      <c r="AM12" s="12">
        <v>0</v>
      </c>
      <c r="AN12" s="12">
        <v>0</v>
      </c>
      <c r="AO12" s="12">
        <v>0</v>
      </c>
      <c r="AP12" s="12">
        <v>10</v>
      </c>
      <c r="AQ12" s="12">
        <v>0</v>
      </c>
      <c r="AR12" s="12">
        <v>30</v>
      </c>
      <c r="AS12" s="12">
        <v>95</v>
      </c>
    </row>
    <row r="13" spans="1:45">
      <c r="A13" s="11" t="s">
        <v>63</v>
      </c>
      <c r="B13" s="12"/>
      <c r="C13" s="12" t="s">
        <v>61</v>
      </c>
      <c r="D13" s="12" t="s">
        <v>62</v>
      </c>
      <c r="E13" s="12">
        <v>25</v>
      </c>
      <c r="F13" s="86">
        <v>2.5</v>
      </c>
      <c r="G13" s="87">
        <v>7.7</v>
      </c>
      <c r="H13" s="87">
        <v>0.75</v>
      </c>
      <c r="I13" s="90">
        <v>16.8</v>
      </c>
      <c r="J13" s="12"/>
      <c r="K13" s="12">
        <v>13.8</v>
      </c>
      <c r="L13" s="12"/>
      <c r="M13" s="255">
        <v>3.1E-2</v>
      </c>
      <c r="N13" s="256">
        <v>9.49</v>
      </c>
      <c r="O13" s="12">
        <v>46.1</v>
      </c>
      <c r="P13" s="13">
        <v>329.59456</v>
      </c>
      <c r="Q13" s="12">
        <v>460</v>
      </c>
      <c r="R13" s="12">
        <v>1.45</v>
      </c>
      <c r="S13" s="12">
        <v>20.5</v>
      </c>
      <c r="T13" s="13">
        <v>101022.26368</v>
      </c>
      <c r="U13" s="12">
        <v>0</v>
      </c>
      <c r="V13" s="12">
        <v>0</v>
      </c>
      <c r="W13" s="12">
        <v>0</v>
      </c>
      <c r="X13" s="12">
        <v>1</v>
      </c>
      <c r="Y13" s="14">
        <v>4.28</v>
      </c>
      <c r="Z13" s="12">
        <v>0</v>
      </c>
      <c r="AA13" s="12">
        <v>0</v>
      </c>
      <c r="AB13" s="12">
        <v>0</v>
      </c>
      <c r="AC13" s="12">
        <v>0</v>
      </c>
      <c r="AD13" s="12">
        <v>0</v>
      </c>
      <c r="AE13" s="12">
        <v>0</v>
      </c>
      <c r="AF13" s="13">
        <v>626.07357600000012</v>
      </c>
      <c r="AG13" s="14">
        <v>8.3920175379121762</v>
      </c>
      <c r="AH13" s="12">
        <v>0</v>
      </c>
      <c r="AI13" s="12">
        <v>0</v>
      </c>
      <c r="AJ13" s="12">
        <v>0</v>
      </c>
      <c r="AK13" s="13">
        <v>12575.957727873203</v>
      </c>
      <c r="AL13" s="12">
        <v>0</v>
      </c>
      <c r="AM13" s="12">
        <v>0</v>
      </c>
      <c r="AN13" s="12">
        <v>0</v>
      </c>
      <c r="AO13" s="12">
        <v>0</v>
      </c>
      <c r="AP13" s="12">
        <v>10</v>
      </c>
      <c r="AQ13" s="12">
        <v>0</v>
      </c>
      <c r="AR13" s="12">
        <v>30</v>
      </c>
      <c r="AS13" s="12">
        <v>95</v>
      </c>
    </row>
    <row r="14" spans="1:45">
      <c r="A14" s="15" t="s">
        <v>66</v>
      </c>
      <c r="B14" s="16" t="s">
        <v>61</v>
      </c>
      <c r="C14" s="16"/>
      <c r="D14" s="16" t="s">
        <v>67</v>
      </c>
      <c r="E14" s="16">
        <v>30</v>
      </c>
      <c r="F14" s="96">
        <v>1.5</v>
      </c>
      <c r="G14" s="97">
        <v>9.1999999999999993</v>
      </c>
      <c r="H14" s="97">
        <v>0.75</v>
      </c>
      <c r="I14" s="240">
        <v>22.7</v>
      </c>
      <c r="J14" s="16"/>
      <c r="K14" s="17">
        <v>13.863043974878922</v>
      </c>
      <c r="L14" s="17"/>
      <c r="M14" s="257">
        <v>8.9999999999999993E-3</v>
      </c>
      <c r="N14" s="102">
        <v>2.99</v>
      </c>
      <c r="O14" s="16">
        <v>0</v>
      </c>
      <c r="P14" s="19">
        <v>120.69649648121974</v>
      </c>
      <c r="Q14" s="16">
        <v>159</v>
      </c>
      <c r="R14" s="16">
        <v>0.17</v>
      </c>
      <c r="S14" s="16">
        <v>1.3</v>
      </c>
      <c r="T14" s="19">
        <v>68491.210360800003</v>
      </c>
      <c r="U14" s="16">
        <v>0</v>
      </c>
      <c r="V14" s="16">
        <v>0</v>
      </c>
      <c r="W14" s="16">
        <v>0</v>
      </c>
      <c r="X14" s="16">
        <v>1</v>
      </c>
      <c r="Y14" s="20">
        <v>1.61</v>
      </c>
      <c r="Z14" s="16">
        <v>0</v>
      </c>
      <c r="AA14" s="16">
        <v>0</v>
      </c>
      <c r="AB14" s="16">
        <v>0</v>
      </c>
      <c r="AC14" s="16">
        <v>0</v>
      </c>
      <c r="AD14" s="16">
        <v>0</v>
      </c>
      <c r="AE14" s="16">
        <v>0</v>
      </c>
      <c r="AF14" s="19">
        <v>198.71192741000002</v>
      </c>
      <c r="AG14" s="20">
        <v>10.4</v>
      </c>
      <c r="AH14" s="16">
        <v>0</v>
      </c>
      <c r="AI14" s="16">
        <v>0</v>
      </c>
      <c r="AJ14" s="16">
        <v>0</v>
      </c>
      <c r="AK14" s="19">
        <v>276647.18594701315</v>
      </c>
      <c r="AL14" s="16">
        <v>0</v>
      </c>
      <c r="AM14" s="16">
        <v>0</v>
      </c>
      <c r="AN14" s="16">
        <v>0</v>
      </c>
      <c r="AO14" s="16">
        <v>0</v>
      </c>
      <c r="AP14" s="16">
        <v>48.4</v>
      </c>
      <c r="AQ14" s="16">
        <v>0</v>
      </c>
      <c r="AR14" s="16">
        <v>30</v>
      </c>
      <c r="AS14" s="16">
        <v>95</v>
      </c>
    </row>
    <row r="15" spans="1:45">
      <c r="A15" s="15" t="s">
        <v>63</v>
      </c>
      <c r="B15" s="16"/>
      <c r="C15" s="16" t="s">
        <v>61</v>
      </c>
      <c r="D15" s="16" t="s">
        <v>67</v>
      </c>
      <c r="E15" s="16">
        <v>50</v>
      </c>
      <c r="F15" s="96">
        <v>1.5</v>
      </c>
      <c r="G15" s="97">
        <v>14.7</v>
      </c>
      <c r="H15" s="97">
        <v>0.75</v>
      </c>
      <c r="I15" s="240">
        <v>30.9</v>
      </c>
      <c r="J15" s="16"/>
      <c r="K15" s="17">
        <v>6.661897784227393</v>
      </c>
      <c r="L15" s="17"/>
      <c r="M15" s="257">
        <v>7.7000000000000002E-3</v>
      </c>
      <c r="N15" s="102">
        <v>2.57</v>
      </c>
      <c r="O15" s="16">
        <v>0</v>
      </c>
      <c r="P15" s="19">
        <v>101.32656584853805</v>
      </c>
      <c r="Q15" s="16">
        <v>159</v>
      </c>
      <c r="R15" s="16">
        <v>0.17</v>
      </c>
      <c r="S15" s="16">
        <v>1.3</v>
      </c>
      <c r="T15" s="19">
        <v>57970.403528159994</v>
      </c>
      <c r="U15" s="16">
        <v>0</v>
      </c>
      <c r="V15" s="16">
        <v>0</v>
      </c>
      <c r="W15" s="16">
        <v>0</v>
      </c>
      <c r="X15" s="16">
        <v>1</v>
      </c>
      <c r="Y15" s="20">
        <v>1.61</v>
      </c>
      <c r="Z15" s="16">
        <v>0</v>
      </c>
      <c r="AA15" s="16">
        <v>0</v>
      </c>
      <c r="AB15" s="16">
        <v>0</v>
      </c>
      <c r="AC15" s="16">
        <v>0</v>
      </c>
      <c r="AD15" s="16">
        <v>0</v>
      </c>
      <c r="AE15" s="16">
        <v>0</v>
      </c>
      <c r="AF15" s="19">
        <v>169.40648168200002</v>
      </c>
      <c r="AG15" s="20">
        <v>10.4</v>
      </c>
      <c r="AH15" s="16">
        <v>0</v>
      </c>
      <c r="AI15" s="16">
        <v>0</v>
      </c>
      <c r="AJ15" s="16">
        <v>0</v>
      </c>
      <c r="AK15" s="19">
        <v>226955.92923523884</v>
      </c>
      <c r="AL15" s="16">
        <v>0</v>
      </c>
      <c r="AM15" s="16">
        <v>0</v>
      </c>
      <c r="AN15" s="16">
        <v>0</v>
      </c>
      <c r="AO15" s="16">
        <v>0</v>
      </c>
      <c r="AP15" s="16">
        <v>48.4</v>
      </c>
      <c r="AQ15" s="16">
        <v>0</v>
      </c>
      <c r="AR15" s="16">
        <v>30</v>
      </c>
      <c r="AS15" s="16">
        <v>95</v>
      </c>
    </row>
    <row r="16" spans="1:45">
      <c r="A16" s="15" t="s">
        <v>68</v>
      </c>
      <c r="B16" s="16" t="s">
        <v>61</v>
      </c>
      <c r="C16" s="16"/>
      <c r="D16" s="16" t="s">
        <v>67</v>
      </c>
      <c r="E16" s="16">
        <v>40</v>
      </c>
      <c r="F16" s="96">
        <v>2.5</v>
      </c>
      <c r="G16" s="97">
        <v>6.1</v>
      </c>
      <c r="H16" s="97">
        <v>0.75</v>
      </c>
      <c r="I16" s="240">
        <v>16.2</v>
      </c>
      <c r="J16" s="16"/>
      <c r="K16" s="20">
        <v>11.518829192894593</v>
      </c>
      <c r="L16" s="20"/>
      <c r="M16" s="257">
        <v>1.04E-2</v>
      </c>
      <c r="N16" s="102">
        <v>3.6949999999999998</v>
      </c>
      <c r="O16" s="16">
        <v>0</v>
      </c>
      <c r="P16" s="19">
        <v>204.177525</v>
      </c>
      <c r="Q16" s="16">
        <v>159</v>
      </c>
      <c r="R16" s="16">
        <v>0.17</v>
      </c>
      <c r="S16" s="16">
        <v>1.3</v>
      </c>
      <c r="T16" s="19">
        <v>55895.529450000002</v>
      </c>
      <c r="U16" s="16">
        <v>0</v>
      </c>
      <c r="V16" s="16">
        <v>0</v>
      </c>
      <c r="W16" s="16">
        <v>0</v>
      </c>
      <c r="X16" s="16">
        <v>1</v>
      </c>
      <c r="Y16" s="20">
        <v>1.61</v>
      </c>
      <c r="Z16" s="16">
        <v>0</v>
      </c>
      <c r="AA16" s="16">
        <v>0</v>
      </c>
      <c r="AB16" s="16">
        <v>0</v>
      </c>
      <c r="AC16" s="16">
        <v>0</v>
      </c>
      <c r="AD16" s="16">
        <v>0</v>
      </c>
      <c r="AE16" s="16">
        <v>0</v>
      </c>
      <c r="AF16" s="19">
        <v>263.88452125000003</v>
      </c>
      <c r="AG16" s="20">
        <v>10.4</v>
      </c>
      <c r="AH16" s="16">
        <v>0</v>
      </c>
      <c r="AI16" s="16">
        <v>0</v>
      </c>
      <c r="AJ16" s="16">
        <v>0</v>
      </c>
      <c r="AK16" s="19">
        <v>5495.3764861294767</v>
      </c>
      <c r="AL16" s="16">
        <v>0</v>
      </c>
      <c r="AM16" s="16">
        <v>0</v>
      </c>
      <c r="AN16" s="16">
        <v>0</v>
      </c>
      <c r="AO16" s="16">
        <v>0</v>
      </c>
      <c r="AP16" s="16">
        <v>48.4</v>
      </c>
      <c r="AQ16" s="16">
        <v>0</v>
      </c>
      <c r="AR16" s="16">
        <v>30</v>
      </c>
      <c r="AS16" s="16">
        <v>95</v>
      </c>
    </row>
    <row r="17" spans="1:45">
      <c r="A17" s="15" t="s">
        <v>63</v>
      </c>
      <c r="B17" s="16"/>
      <c r="C17" s="16" t="s">
        <v>61</v>
      </c>
      <c r="D17" s="16" t="s">
        <v>67</v>
      </c>
      <c r="E17" s="16">
        <v>50</v>
      </c>
      <c r="F17" s="96">
        <v>2.5</v>
      </c>
      <c r="G17" s="97">
        <v>7.4</v>
      </c>
      <c r="H17" s="97">
        <v>0.75</v>
      </c>
      <c r="I17" s="240">
        <v>16.2</v>
      </c>
      <c r="J17" s="16"/>
      <c r="K17" s="20">
        <v>5.45129884493684</v>
      </c>
      <c r="L17" s="20"/>
      <c r="M17" s="257">
        <v>8.6999999999999994E-3</v>
      </c>
      <c r="N17" s="102">
        <v>3.0950000000000002</v>
      </c>
      <c r="O17" s="16">
        <v>0</v>
      </c>
      <c r="P17" s="19">
        <v>166.34201999999999</v>
      </c>
      <c r="Q17" s="16">
        <v>159</v>
      </c>
      <c r="R17" s="16">
        <v>0.17</v>
      </c>
      <c r="S17" s="16">
        <v>1.3</v>
      </c>
      <c r="T17" s="19">
        <v>46932.823560000004</v>
      </c>
      <c r="U17" s="16">
        <v>0</v>
      </c>
      <c r="V17" s="16">
        <v>0</v>
      </c>
      <c r="W17" s="16">
        <v>0</v>
      </c>
      <c r="X17" s="16">
        <v>1</v>
      </c>
      <c r="Y17" s="20">
        <v>1.61</v>
      </c>
      <c r="Z17" s="16">
        <v>0</v>
      </c>
      <c r="AA17" s="16">
        <v>0</v>
      </c>
      <c r="AB17" s="16">
        <v>0</v>
      </c>
      <c r="AC17" s="16">
        <v>0</v>
      </c>
      <c r="AD17" s="16">
        <v>0</v>
      </c>
      <c r="AE17" s="16">
        <v>0</v>
      </c>
      <c r="AF17" s="19">
        <v>218.86761700000002</v>
      </c>
      <c r="AG17" s="20">
        <v>10.4</v>
      </c>
      <c r="AH17" s="16">
        <v>0</v>
      </c>
      <c r="AI17" s="16">
        <v>0</v>
      </c>
      <c r="AJ17" s="16">
        <v>0</v>
      </c>
      <c r="AK17" s="19">
        <v>5495.3764861294767</v>
      </c>
      <c r="AL17" s="16">
        <v>0</v>
      </c>
      <c r="AM17" s="16">
        <v>0</v>
      </c>
      <c r="AN17" s="16">
        <v>0</v>
      </c>
      <c r="AO17" s="16">
        <v>0</v>
      </c>
      <c r="AP17" s="16">
        <v>48.4</v>
      </c>
      <c r="AQ17" s="16">
        <v>0</v>
      </c>
      <c r="AR17" s="16">
        <v>30</v>
      </c>
      <c r="AS17" s="16">
        <v>95</v>
      </c>
    </row>
    <row r="18" spans="1:45">
      <c r="A18" s="21" t="s">
        <v>69</v>
      </c>
      <c r="B18" s="21"/>
      <c r="C18" s="21"/>
      <c r="D18" s="22" t="s">
        <v>62</v>
      </c>
      <c r="E18" s="22">
        <v>10</v>
      </c>
      <c r="F18" s="158">
        <v>1.5</v>
      </c>
      <c r="G18" s="22">
        <v>2.92</v>
      </c>
      <c r="H18" s="22">
        <v>0.41399999999999998</v>
      </c>
      <c r="I18" s="241">
        <v>5.0999999999999996</v>
      </c>
      <c r="J18" s="23"/>
      <c r="K18" s="21"/>
      <c r="L18" s="21"/>
      <c r="M18" s="258">
        <v>2.7699999999999999E-2</v>
      </c>
      <c r="N18" s="241">
        <v>7.86</v>
      </c>
      <c r="O18" s="22">
        <v>46.1</v>
      </c>
      <c r="P18" s="22">
        <v>87.4</v>
      </c>
      <c r="Q18" s="22">
        <v>460</v>
      </c>
      <c r="R18" s="22">
        <v>1.45</v>
      </c>
      <c r="S18" s="22">
        <v>20.5</v>
      </c>
      <c r="T18" s="22">
        <v>65645</v>
      </c>
      <c r="U18" s="22">
        <v>0</v>
      </c>
      <c r="V18" s="22">
        <v>0</v>
      </c>
      <c r="W18" s="22">
        <v>0</v>
      </c>
      <c r="X18" s="22">
        <v>1</v>
      </c>
      <c r="Y18" s="22">
        <v>4.28</v>
      </c>
      <c r="Z18" s="22">
        <v>0</v>
      </c>
      <c r="AA18" s="22">
        <v>0</v>
      </c>
      <c r="AB18" s="22">
        <v>0</v>
      </c>
      <c r="AC18" s="22">
        <v>0</v>
      </c>
      <c r="AD18" s="22">
        <v>0</v>
      </c>
      <c r="AE18" s="22">
        <v>0</v>
      </c>
      <c r="AF18" s="24">
        <v>361.20000000000005</v>
      </c>
      <c r="AG18" s="23">
        <v>8.3920175379121762</v>
      </c>
      <c r="AH18" s="25"/>
      <c r="AI18" s="25"/>
      <c r="AJ18" s="25"/>
      <c r="AK18" s="24">
        <v>196459.70937912815</v>
      </c>
      <c r="AL18" s="22"/>
      <c r="AM18" s="22"/>
      <c r="AN18" s="22"/>
      <c r="AO18" s="22">
        <v>0</v>
      </c>
      <c r="AP18" s="22">
        <v>10</v>
      </c>
      <c r="AQ18" s="22"/>
      <c r="AR18" s="22">
        <v>30</v>
      </c>
      <c r="AS18" s="26">
        <v>95</v>
      </c>
    </row>
    <row r="19" spans="1:45">
      <c r="A19" s="27" t="s">
        <v>69</v>
      </c>
      <c r="B19" s="27"/>
      <c r="C19" s="27"/>
      <c r="D19" s="28" t="s">
        <v>62</v>
      </c>
      <c r="E19" s="28">
        <v>10</v>
      </c>
      <c r="F19" s="242">
        <v>2</v>
      </c>
      <c r="G19" s="28">
        <v>2.82</v>
      </c>
      <c r="H19" s="28">
        <v>0.41399999999999998</v>
      </c>
      <c r="I19" s="243">
        <v>4.99</v>
      </c>
      <c r="J19" s="29"/>
      <c r="K19" s="27"/>
      <c r="L19" s="27"/>
      <c r="M19" s="259">
        <v>3.0200000000000001E-2</v>
      </c>
      <c r="N19" s="243">
        <v>8.6</v>
      </c>
      <c r="O19" s="28">
        <v>46.1</v>
      </c>
      <c r="P19" s="29">
        <v>98.071926000000005</v>
      </c>
      <c r="Q19" s="28">
        <v>460</v>
      </c>
      <c r="R19" s="28">
        <v>1.45</v>
      </c>
      <c r="S19" s="28">
        <v>20.5</v>
      </c>
      <c r="T19" s="30">
        <v>73138.721290000001</v>
      </c>
      <c r="U19" s="28">
        <v>0</v>
      </c>
      <c r="V19" s="28">
        <v>0</v>
      </c>
      <c r="W19" s="28">
        <v>0</v>
      </c>
      <c r="X19" s="28">
        <v>1</v>
      </c>
      <c r="Y19" s="28">
        <v>4.28</v>
      </c>
      <c r="Z19" s="28">
        <v>0</v>
      </c>
      <c r="AA19" s="28">
        <v>0</v>
      </c>
      <c r="AB19" s="28">
        <v>0</v>
      </c>
      <c r="AC19" s="28">
        <v>0</v>
      </c>
      <c r="AD19" s="28">
        <v>0</v>
      </c>
      <c r="AE19" s="28">
        <v>0</v>
      </c>
      <c r="AF19" s="30">
        <v>385.84337920000007</v>
      </c>
      <c r="AG19" s="29">
        <v>8.3920175379121762</v>
      </c>
      <c r="AH19" s="31">
        <v>0</v>
      </c>
      <c r="AI19" s="31">
        <v>0</v>
      </c>
      <c r="AJ19" s="31">
        <v>0</v>
      </c>
      <c r="AK19" s="30">
        <v>237227.25472787322</v>
      </c>
      <c r="AL19" s="28">
        <v>0</v>
      </c>
      <c r="AM19" s="28">
        <v>0</v>
      </c>
      <c r="AN19" s="28">
        <v>0</v>
      </c>
      <c r="AO19" s="28">
        <v>0</v>
      </c>
      <c r="AP19" s="28">
        <v>10</v>
      </c>
      <c r="AQ19" s="28">
        <v>0</v>
      </c>
      <c r="AR19" s="28">
        <v>30</v>
      </c>
      <c r="AS19" s="32">
        <v>95</v>
      </c>
    </row>
    <row r="20" spans="1:45">
      <c r="A20" s="33" t="s">
        <v>69</v>
      </c>
      <c r="B20" s="34"/>
      <c r="C20" s="34"/>
      <c r="D20" s="34" t="s">
        <v>67</v>
      </c>
      <c r="E20" s="34">
        <v>50</v>
      </c>
      <c r="F20" s="161">
        <v>2.5</v>
      </c>
      <c r="G20" s="34">
        <v>14.6</v>
      </c>
      <c r="H20" s="34"/>
      <c r="I20" s="162">
        <v>20.6</v>
      </c>
      <c r="J20" s="34"/>
      <c r="K20" s="34"/>
      <c r="L20" s="34"/>
      <c r="M20" s="161">
        <v>1.35E-2</v>
      </c>
      <c r="N20" s="260">
        <v>4.66</v>
      </c>
      <c r="O20" s="34">
        <v>0</v>
      </c>
      <c r="P20" s="34">
        <v>225</v>
      </c>
      <c r="Q20" s="34">
        <v>159</v>
      </c>
      <c r="R20" s="34">
        <v>0.17</v>
      </c>
      <c r="S20" s="34">
        <v>1.3</v>
      </c>
      <c r="T20" s="34">
        <v>58518</v>
      </c>
      <c r="U20" s="34">
        <v>0</v>
      </c>
      <c r="V20" s="34">
        <v>0</v>
      </c>
      <c r="W20" s="34">
        <v>0</v>
      </c>
      <c r="X20" s="34">
        <v>1</v>
      </c>
      <c r="Y20" s="34">
        <v>1.61</v>
      </c>
      <c r="Z20" s="34">
        <v>0</v>
      </c>
      <c r="AA20" s="34">
        <v>0</v>
      </c>
      <c r="AB20" s="34">
        <v>0</v>
      </c>
      <c r="AC20" s="34">
        <v>0</v>
      </c>
      <c r="AD20" s="34">
        <v>0</v>
      </c>
      <c r="AE20" s="34">
        <v>0</v>
      </c>
      <c r="AF20" s="34">
        <v>285.7</v>
      </c>
      <c r="AG20" s="34">
        <v>10.4</v>
      </c>
      <c r="AH20" s="34">
        <v>0</v>
      </c>
      <c r="AI20" s="34">
        <v>48.4</v>
      </c>
      <c r="AJ20" s="34">
        <v>30</v>
      </c>
      <c r="AK20" s="34">
        <v>95</v>
      </c>
      <c r="AL20" s="33"/>
      <c r="AM20" s="33"/>
      <c r="AN20" s="33"/>
      <c r="AO20" s="33"/>
      <c r="AP20" s="33"/>
      <c r="AQ20" s="33"/>
      <c r="AR20" s="33"/>
      <c r="AS20" s="35"/>
    </row>
    <row r="21" spans="1:45">
      <c r="A21" s="27" t="s">
        <v>69</v>
      </c>
      <c r="B21" s="28"/>
      <c r="C21" s="28"/>
      <c r="D21" s="28" t="s">
        <v>70</v>
      </c>
      <c r="E21" s="28">
        <v>20</v>
      </c>
      <c r="F21" s="242">
        <v>4</v>
      </c>
      <c r="G21" s="28">
        <v>6.33</v>
      </c>
      <c r="H21" s="28">
        <v>0.5</v>
      </c>
      <c r="I21" s="32">
        <v>10.5</v>
      </c>
      <c r="J21" s="28"/>
      <c r="K21" s="28"/>
      <c r="L21" s="28"/>
      <c r="M21" s="261">
        <v>3.8899999999999997E-2</v>
      </c>
      <c r="N21" s="243">
        <v>11.4</v>
      </c>
      <c r="O21" s="28">
        <v>45.2</v>
      </c>
      <c r="P21" s="30">
        <v>1035.4684577863029</v>
      </c>
      <c r="Q21" s="28">
        <v>460</v>
      </c>
      <c r="R21" s="28">
        <v>1.35</v>
      </c>
      <c r="S21" s="28">
        <v>20.5</v>
      </c>
      <c r="T21" s="30">
        <v>312092.9619630191</v>
      </c>
      <c r="U21" s="28">
        <v>0</v>
      </c>
      <c r="V21" s="28">
        <v>0</v>
      </c>
      <c r="W21" s="28">
        <v>0</v>
      </c>
      <c r="X21" s="28">
        <v>1</v>
      </c>
      <c r="Y21" s="28">
        <v>3.88</v>
      </c>
      <c r="Z21" s="28">
        <v>0.22</v>
      </c>
      <c r="AA21" s="28">
        <v>0.01</v>
      </c>
      <c r="AB21" s="28">
        <v>0</v>
      </c>
      <c r="AC21" s="28">
        <v>0</v>
      </c>
      <c r="AD21" s="28">
        <v>0</v>
      </c>
      <c r="AE21" s="28">
        <v>0</v>
      </c>
      <c r="AF21" s="30">
        <v>1259.1904817147781</v>
      </c>
      <c r="AG21" s="28">
        <v>8.4</v>
      </c>
      <c r="AH21" s="28">
        <v>0</v>
      </c>
      <c r="AI21" s="28">
        <v>0</v>
      </c>
      <c r="AJ21" s="28">
        <v>0</v>
      </c>
      <c r="AK21" s="30">
        <v>3585536.2793854643</v>
      </c>
      <c r="AL21" s="27">
        <v>0</v>
      </c>
      <c r="AM21" s="27">
        <v>0</v>
      </c>
      <c r="AN21" s="27">
        <v>0</v>
      </c>
      <c r="AO21" s="27">
        <v>0</v>
      </c>
      <c r="AP21" s="27">
        <v>15.05</v>
      </c>
      <c r="AQ21" s="27">
        <v>0</v>
      </c>
      <c r="AR21" s="27">
        <v>30</v>
      </c>
      <c r="AS21" s="27">
        <v>95</v>
      </c>
    </row>
    <row r="22" spans="1:45">
      <c r="A22" s="27"/>
      <c r="B22" s="28"/>
      <c r="C22" s="28"/>
      <c r="D22" s="28"/>
      <c r="E22" s="28">
        <v>20</v>
      </c>
      <c r="F22" s="242">
        <v>5</v>
      </c>
      <c r="G22" s="28"/>
      <c r="H22" s="28">
        <v>0.5</v>
      </c>
      <c r="I22" s="32">
        <v>10.5</v>
      </c>
      <c r="J22" s="28"/>
      <c r="K22" s="28"/>
      <c r="L22" s="28"/>
      <c r="M22" s="242">
        <v>5.2999999999999999E-2</v>
      </c>
      <c r="N22" s="243">
        <v>15.2</v>
      </c>
      <c r="O22" s="28"/>
      <c r="P22" s="28"/>
      <c r="Q22" s="28"/>
      <c r="R22" s="28"/>
      <c r="S22" s="28"/>
      <c r="T22" s="28"/>
      <c r="U22" s="28"/>
      <c r="V22" s="28"/>
      <c r="W22" s="28"/>
      <c r="X22" s="28"/>
      <c r="Y22" s="28"/>
      <c r="Z22" s="28"/>
      <c r="AA22" s="28"/>
      <c r="AB22" s="28"/>
      <c r="AC22" s="28"/>
      <c r="AD22" s="28"/>
      <c r="AE22" s="28"/>
      <c r="AF22" s="28"/>
      <c r="AG22" s="28"/>
      <c r="AH22" s="28"/>
      <c r="AI22" s="28"/>
      <c r="AJ22" s="28"/>
      <c r="AK22" s="28"/>
      <c r="AL22" s="27"/>
      <c r="AM22" s="27"/>
      <c r="AN22" s="27"/>
      <c r="AO22" s="27"/>
      <c r="AP22" s="27"/>
      <c r="AQ22" s="27"/>
      <c r="AR22" s="27"/>
      <c r="AS22" s="27"/>
    </row>
    <row r="23" spans="1:45">
      <c r="A23" s="27"/>
      <c r="B23" s="28"/>
      <c r="C23" s="28"/>
      <c r="D23" s="28"/>
      <c r="E23" s="28">
        <v>20</v>
      </c>
      <c r="F23" s="242">
        <v>5</v>
      </c>
      <c r="G23" s="28"/>
      <c r="H23" s="28">
        <v>0.5</v>
      </c>
      <c r="I23" s="32">
        <v>10.5</v>
      </c>
      <c r="J23" s="28"/>
      <c r="K23" s="28"/>
      <c r="L23" s="28"/>
      <c r="M23" s="242">
        <v>5.8000000000000003E-2</v>
      </c>
      <c r="N23" s="243">
        <v>17.5</v>
      </c>
      <c r="O23" s="28"/>
      <c r="P23" s="28"/>
      <c r="Q23" s="28"/>
      <c r="R23" s="28"/>
      <c r="S23" s="28"/>
      <c r="T23" s="28"/>
      <c r="U23" s="28"/>
      <c r="V23" s="28"/>
      <c r="W23" s="28"/>
      <c r="X23" s="28"/>
      <c r="Y23" s="28"/>
      <c r="Z23" s="28"/>
      <c r="AA23" s="28"/>
      <c r="AB23" s="28"/>
      <c r="AC23" s="28"/>
      <c r="AD23" s="28"/>
      <c r="AE23" s="28"/>
      <c r="AF23" s="28"/>
      <c r="AG23" s="28"/>
      <c r="AH23" s="28"/>
      <c r="AI23" s="28"/>
      <c r="AJ23" s="28"/>
      <c r="AK23" s="28"/>
      <c r="AL23" s="27"/>
      <c r="AM23" s="27"/>
      <c r="AN23" s="27"/>
      <c r="AO23" s="27"/>
      <c r="AP23" s="27"/>
      <c r="AQ23" s="27"/>
      <c r="AR23" s="27"/>
      <c r="AS23" s="27"/>
    </row>
    <row r="24" spans="1:45">
      <c r="A24" s="27"/>
      <c r="B24" s="28"/>
      <c r="C24" s="28"/>
      <c r="D24" s="28"/>
      <c r="E24" s="28">
        <v>20</v>
      </c>
      <c r="F24" s="242">
        <v>6</v>
      </c>
      <c r="G24" s="28"/>
      <c r="H24" s="28">
        <v>0.5</v>
      </c>
      <c r="I24" s="32">
        <v>10.5</v>
      </c>
      <c r="J24" s="28"/>
      <c r="K24" s="28"/>
      <c r="L24" s="28"/>
      <c r="M24" s="242">
        <v>6.8000000000000005E-2</v>
      </c>
      <c r="N24" s="243">
        <v>21.1</v>
      </c>
      <c r="O24" s="28"/>
      <c r="P24" s="28"/>
      <c r="Q24" s="28"/>
      <c r="R24" s="28"/>
      <c r="S24" s="28"/>
      <c r="T24" s="28"/>
      <c r="U24" s="28"/>
      <c r="V24" s="28"/>
      <c r="W24" s="28"/>
      <c r="X24" s="28"/>
      <c r="Y24" s="28"/>
      <c r="Z24" s="28"/>
      <c r="AA24" s="28"/>
      <c r="AB24" s="28"/>
      <c r="AC24" s="28"/>
      <c r="AD24" s="28"/>
      <c r="AE24" s="28"/>
      <c r="AF24" s="28"/>
      <c r="AG24" s="28"/>
      <c r="AH24" s="28"/>
      <c r="AI24" s="28"/>
      <c r="AJ24" s="28"/>
      <c r="AK24" s="28"/>
      <c r="AL24" s="27"/>
      <c r="AM24" s="27"/>
      <c r="AN24" s="27"/>
      <c r="AO24" s="27"/>
      <c r="AP24" s="27"/>
      <c r="AQ24" s="27"/>
      <c r="AR24" s="27"/>
      <c r="AS24" s="27"/>
    </row>
    <row r="25" spans="1:45">
      <c r="A25" s="33"/>
      <c r="B25" s="34"/>
      <c r="C25" s="34"/>
      <c r="D25" s="34"/>
      <c r="E25" s="34">
        <v>20</v>
      </c>
      <c r="F25" s="161">
        <v>6</v>
      </c>
      <c r="G25" s="34"/>
      <c r="H25" s="34">
        <v>0.5</v>
      </c>
      <c r="I25" s="162">
        <v>10.5</v>
      </c>
      <c r="J25" s="34"/>
      <c r="K25" s="34"/>
      <c r="L25" s="34"/>
      <c r="M25" s="161">
        <v>7.8E-2</v>
      </c>
      <c r="N25" s="162">
        <v>26.1</v>
      </c>
      <c r="O25" s="34"/>
      <c r="P25" s="34"/>
      <c r="Q25" s="34"/>
      <c r="R25" s="34"/>
      <c r="S25" s="34"/>
      <c r="T25" s="34"/>
      <c r="U25" s="34"/>
      <c r="V25" s="34"/>
      <c r="W25" s="34"/>
      <c r="X25" s="34"/>
      <c r="Y25" s="34"/>
      <c r="Z25" s="34"/>
      <c r="AA25" s="34"/>
      <c r="AB25" s="34"/>
      <c r="AC25" s="34"/>
      <c r="AD25" s="34"/>
      <c r="AE25" s="34"/>
      <c r="AF25" s="34"/>
      <c r="AG25" s="34"/>
      <c r="AH25" s="34"/>
      <c r="AI25" s="34"/>
      <c r="AJ25" s="34"/>
      <c r="AK25" s="34"/>
      <c r="AL25" s="33"/>
      <c r="AM25" s="33"/>
      <c r="AN25" s="33"/>
      <c r="AO25" s="33"/>
      <c r="AP25" s="33"/>
      <c r="AQ25" s="33"/>
      <c r="AR25" s="33"/>
      <c r="AS25" s="33"/>
    </row>
    <row r="26" spans="1:45" s="36" customFormat="1">
      <c r="A26" s="187"/>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87"/>
      <c r="AM26" s="187"/>
      <c r="AN26" s="187"/>
      <c r="AO26" s="187"/>
      <c r="AP26" s="187"/>
      <c r="AQ26" s="187"/>
      <c r="AR26" s="187"/>
      <c r="AS26" s="187"/>
    </row>
    <row r="27" spans="1:45" s="36" customFormat="1">
      <c r="A27" s="187"/>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87"/>
      <c r="AM27" s="187"/>
      <c r="AN27" s="187"/>
      <c r="AO27" s="187"/>
      <c r="AP27" s="187"/>
      <c r="AQ27" s="187"/>
      <c r="AR27" s="187"/>
      <c r="AS27" s="187"/>
    </row>
    <row r="28" spans="1:45" s="36" customFormat="1">
      <c r="A28" s="187"/>
      <c r="B28" s="130"/>
      <c r="C28" s="130"/>
      <c r="D28" s="342" t="s">
        <v>131</v>
      </c>
      <c r="E28" s="343"/>
      <c r="F28" s="343"/>
      <c r="G28" s="343"/>
      <c r="H28" s="343"/>
      <c r="I28" s="343"/>
      <c r="J28" s="343"/>
      <c r="K28" s="344"/>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87"/>
      <c r="AM28" s="187"/>
      <c r="AN28" s="187"/>
      <c r="AO28" s="187"/>
      <c r="AP28" s="187"/>
      <c r="AQ28" s="187"/>
      <c r="AR28" s="187"/>
      <c r="AS28" s="187"/>
    </row>
    <row r="29" spans="1:45" s="36" customFormat="1">
      <c r="A29" s="187"/>
      <c r="B29" s="130"/>
      <c r="C29" s="130"/>
      <c r="D29" s="345"/>
      <c r="E29" s="346"/>
      <c r="F29" s="346"/>
      <c r="G29" s="346"/>
      <c r="H29" s="346"/>
      <c r="I29" s="346"/>
      <c r="J29" s="346"/>
      <c r="K29" s="347"/>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87"/>
      <c r="AM29" s="187"/>
      <c r="AN29" s="187"/>
      <c r="AO29" s="187"/>
      <c r="AP29" s="187"/>
      <c r="AQ29" s="187"/>
      <c r="AR29" s="187"/>
      <c r="AS29" s="187"/>
    </row>
    <row r="30" spans="1:45">
      <c r="A30" s="38" t="s">
        <v>72</v>
      </c>
      <c r="B30" s="39" t="s">
        <v>61</v>
      </c>
      <c r="C30" s="39"/>
      <c r="D30" s="39" t="s">
        <v>62</v>
      </c>
      <c r="E30" s="39">
        <v>10</v>
      </c>
      <c r="F30" s="134">
        <v>2</v>
      </c>
      <c r="G30" s="39">
        <v>21.5</v>
      </c>
      <c r="H30" s="39">
        <v>0.5</v>
      </c>
      <c r="I30" s="43">
        <v>33</v>
      </c>
      <c r="J30" s="39"/>
      <c r="K30" s="39">
        <v>77.5</v>
      </c>
      <c r="L30" s="39"/>
      <c r="M30" s="262">
        <v>9.2999999999999999E-2</v>
      </c>
      <c r="N30" s="135">
        <v>27.8</v>
      </c>
      <c r="O30" s="39">
        <v>46.1</v>
      </c>
      <c r="P30" s="40">
        <v>559.61883000000012</v>
      </c>
      <c r="Q30" s="39">
        <v>460</v>
      </c>
      <c r="R30" s="39">
        <v>1.45</v>
      </c>
      <c r="S30" s="39">
        <v>20.5</v>
      </c>
      <c r="T30" s="41">
        <v>460895.82445000007</v>
      </c>
      <c r="U30" s="39">
        <v>0</v>
      </c>
      <c r="V30" s="39">
        <v>0</v>
      </c>
      <c r="W30" s="39">
        <v>0</v>
      </c>
      <c r="X30" s="39">
        <v>1</v>
      </c>
      <c r="Y30" s="39">
        <v>4.28</v>
      </c>
      <c r="Z30" s="39">
        <v>0</v>
      </c>
      <c r="AA30" s="39">
        <v>0</v>
      </c>
      <c r="AB30" s="39">
        <v>0</v>
      </c>
      <c r="AC30" s="39">
        <v>0</v>
      </c>
      <c r="AD30" s="39">
        <v>0</v>
      </c>
      <c r="AE30" s="39">
        <v>0</v>
      </c>
      <c r="AF30" s="42">
        <v>1132.4335360000002</v>
      </c>
      <c r="AG30" s="40">
        <v>8.3920175379121762</v>
      </c>
      <c r="AH30" s="39">
        <v>0</v>
      </c>
      <c r="AI30" s="39">
        <v>0</v>
      </c>
      <c r="AJ30" s="39">
        <v>0</v>
      </c>
      <c r="AK30" s="41">
        <v>13880075.957727874</v>
      </c>
      <c r="AL30" s="39">
        <v>0</v>
      </c>
      <c r="AM30" s="39">
        <v>0</v>
      </c>
      <c r="AN30" s="39">
        <v>0</v>
      </c>
      <c r="AO30" s="39">
        <v>0</v>
      </c>
      <c r="AP30" s="39">
        <v>10</v>
      </c>
      <c r="AQ30" s="39">
        <v>0</v>
      </c>
      <c r="AR30" s="39">
        <v>30</v>
      </c>
      <c r="AS30" s="43">
        <v>95</v>
      </c>
    </row>
    <row r="31" spans="1:45">
      <c r="A31" s="44" t="s">
        <v>63</v>
      </c>
      <c r="B31" s="45"/>
      <c r="C31" s="45" t="s">
        <v>61</v>
      </c>
      <c r="D31" s="45" t="s">
        <v>62</v>
      </c>
      <c r="E31" s="45">
        <v>25</v>
      </c>
      <c r="F31" s="139">
        <v>2</v>
      </c>
      <c r="G31" s="45">
        <v>22.7</v>
      </c>
      <c r="H31" s="45">
        <v>0.5</v>
      </c>
      <c r="I31" s="49">
        <v>34.1</v>
      </c>
      <c r="J31" s="45"/>
      <c r="K31" s="45">
        <v>20.2</v>
      </c>
      <c r="L31" s="45"/>
      <c r="M31" s="263">
        <v>3.56E-2</v>
      </c>
      <c r="N31" s="140">
        <v>10.335000000000001</v>
      </c>
      <c r="O31" s="45">
        <v>46.1</v>
      </c>
      <c r="P31" s="46">
        <v>240.86093600000004</v>
      </c>
      <c r="Q31" s="45">
        <v>460</v>
      </c>
      <c r="R31" s="45">
        <v>1.45</v>
      </c>
      <c r="S31" s="45">
        <v>20.5</v>
      </c>
      <c r="T31" s="47">
        <v>207484.76044000004</v>
      </c>
      <c r="U31" s="45">
        <v>0</v>
      </c>
      <c r="V31" s="45">
        <v>0</v>
      </c>
      <c r="W31" s="45">
        <v>0</v>
      </c>
      <c r="X31" s="45">
        <v>1</v>
      </c>
      <c r="Y31" s="45">
        <v>4.28</v>
      </c>
      <c r="Z31" s="45">
        <v>0</v>
      </c>
      <c r="AA31" s="45">
        <v>0</v>
      </c>
      <c r="AB31" s="45">
        <v>0</v>
      </c>
      <c r="AC31" s="45">
        <v>0</v>
      </c>
      <c r="AD31" s="45">
        <v>0</v>
      </c>
      <c r="AE31" s="45">
        <v>0</v>
      </c>
      <c r="AF31" s="48">
        <v>616.81637120000005</v>
      </c>
      <c r="AG31" s="46">
        <v>8.3920175379121762</v>
      </c>
      <c r="AH31" s="45">
        <v>0</v>
      </c>
      <c r="AI31" s="45">
        <v>0</v>
      </c>
      <c r="AJ31" s="45">
        <v>0</v>
      </c>
      <c r="AK31" s="47">
        <v>5869175.9577278728</v>
      </c>
      <c r="AL31" s="45">
        <v>0</v>
      </c>
      <c r="AM31" s="45">
        <v>0</v>
      </c>
      <c r="AN31" s="45">
        <v>0</v>
      </c>
      <c r="AO31" s="45">
        <v>0</v>
      </c>
      <c r="AP31" s="45">
        <v>10</v>
      </c>
      <c r="AQ31" s="45">
        <v>0</v>
      </c>
      <c r="AR31" s="45">
        <v>30</v>
      </c>
      <c r="AS31" s="49">
        <v>95</v>
      </c>
    </row>
    <row r="32" spans="1:45">
      <c r="A32" s="50" t="s">
        <v>73</v>
      </c>
      <c r="B32" s="51" t="s">
        <v>61</v>
      </c>
      <c r="C32" s="51"/>
      <c r="D32" s="51" t="s">
        <v>62</v>
      </c>
      <c r="E32" s="51">
        <v>15</v>
      </c>
      <c r="F32" s="141">
        <v>2.5</v>
      </c>
      <c r="G32" s="132">
        <v>7.6</v>
      </c>
      <c r="H32" s="132">
        <v>0.5</v>
      </c>
      <c r="I32" s="55">
        <v>12.2</v>
      </c>
      <c r="J32" s="51"/>
      <c r="K32" s="51">
        <v>28.6</v>
      </c>
      <c r="L32" s="51"/>
      <c r="M32" s="264">
        <v>5.2999999999999999E-2</v>
      </c>
      <c r="N32" s="142">
        <v>16.399999999999999</v>
      </c>
      <c r="O32" s="51">
        <v>46.1</v>
      </c>
      <c r="P32" s="52">
        <v>395.61206666666664</v>
      </c>
      <c r="Q32" s="51">
        <v>460</v>
      </c>
      <c r="R32" s="51">
        <v>1.45</v>
      </c>
      <c r="S32" s="51">
        <v>20.5</v>
      </c>
      <c r="T32" s="53">
        <v>146673.29453333333</v>
      </c>
      <c r="U32" s="51">
        <v>0</v>
      </c>
      <c r="V32" s="51">
        <v>0</v>
      </c>
      <c r="W32" s="51">
        <v>0</v>
      </c>
      <c r="X32" s="51">
        <v>1</v>
      </c>
      <c r="Y32" s="51">
        <v>4.28</v>
      </c>
      <c r="Z32" s="51">
        <v>0</v>
      </c>
      <c r="AA32" s="51">
        <v>0</v>
      </c>
      <c r="AB32" s="51">
        <v>0</v>
      </c>
      <c r="AC32" s="51">
        <v>0</v>
      </c>
      <c r="AD32" s="51">
        <v>0</v>
      </c>
      <c r="AE32" s="51">
        <v>0</v>
      </c>
      <c r="AF32" s="54">
        <v>704.62159000000008</v>
      </c>
      <c r="AG32" s="52">
        <v>8.3920175379121762</v>
      </c>
      <c r="AH32" s="51">
        <v>0</v>
      </c>
      <c r="AI32" s="51">
        <v>0</v>
      </c>
      <c r="AJ32" s="51">
        <v>0</v>
      </c>
      <c r="AK32" s="53">
        <v>3280575.9577278732</v>
      </c>
      <c r="AL32" s="51">
        <v>0</v>
      </c>
      <c r="AM32" s="51">
        <v>0</v>
      </c>
      <c r="AN32" s="51">
        <v>0</v>
      </c>
      <c r="AO32" s="51">
        <v>0</v>
      </c>
      <c r="AP32" s="51">
        <v>10</v>
      </c>
      <c r="AQ32" s="51">
        <v>0</v>
      </c>
      <c r="AR32" s="51">
        <v>30</v>
      </c>
      <c r="AS32" s="55">
        <v>95</v>
      </c>
    </row>
    <row r="33" spans="1:45">
      <c r="A33" s="50" t="s">
        <v>63</v>
      </c>
      <c r="B33" s="51"/>
      <c r="C33" s="51" t="s">
        <v>61</v>
      </c>
      <c r="D33" s="51" t="s">
        <v>62</v>
      </c>
      <c r="E33" s="51">
        <v>35</v>
      </c>
      <c r="F33" s="141">
        <v>2.5</v>
      </c>
      <c r="G33" s="132">
        <v>9.4</v>
      </c>
      <c r="H33" s="132">
        <v>0.5</v>
      </c>
      <c r="I33" s="55">
        <v>14</v>
      </c>
      <c r="J33" s="51"/>
      <c r="K33" s="51">
        <v>7.02</v>
      </c>
      <c r="L33" s="51"/>
      <c r="M33" s="264">
        <v>2.5999999999999999E-2</v>
      </c>
      <c r="N33" s="142">
        <v>7.7</v>
      </c>
      <c r="O33" s="51">
        <v>46.1</v>
      </c>
      <c r="P33" s="52">
        <v>202.54200000000003</v>
      </c>
      <c r="Q33" s="51">
        <v>460</v>
      </c>
      <c r="R33" s="51">
        <v>1.45</v>
      </c>
      <c r="S33" s="51">
        <v>20.5</v>
      </c>
      <c r="T33" s="53">
        <v>86834.104571428586</v>
      </c>
      <c r="U33" s="51">
        <v>0</v>
      </c>
      <c r="V33" s="51">
        <v>0</v>
      </c>
      <c r="W33" s="51">
        <v>0</v>
      </c>
      <c r="X33" s="51">
        <v>1</v>
      </c>
      <c r="Y33" s="51">
        <v>4.28</v>
      </c>
      <c r="Z33" s="51">
        <v>0</v>
      </c>
      <c r="AA33" s="51">
        <v>0</v>
      </c>
      <c r="AB33" s="51">
        <v>0</v>
      </c>
      <c r="AC33" s="51">
        <v>0</v>
      </c>
      <c r="AD33" s="51">
        <v>0</v>
      </c>
      <c r="AE33" s="51">
        <v>0</v>
      </c>
      <c r="AF33" s="54">
        <v>474.90570000000008</v>
      </c>
      <c r="AG33" s="52">
        <v>8.3920175379121762</v>
      </c>
      <c r="AH33" s="51">
        <v>0</v>
      </c>
      <c r="AI33" s="51">
        <v>0</v>
      </c>
      <c r="AJ33" s="51">
        <v>0</v>
      </c>
      <c r="AK33" s="53">
        <v>1744861.6720135876</v>
      </c>
      <c r="AL33" s="51">
        <v>0</v>
      </c>
      <c r="AM33" s="51">
        <v>0</v>
      </c>
      <c r="AN33" s="51">
        <v>0</v>
      </c>
      <c r="AO33" s="51">
        <v>0</v>
      </c>
      <c r="AP33" s="51">
        <v>10</v>
      </c>
      <c r="AQ33" s="51">
        <v>0</v>
      </c>
      <c r="AR33" s="51">
        <v>30</v>
      </c>
      <c r="AS33" s="55">
        <v>95</v>
      </c>
    </row>
    <row r="34" spans="1:45">
      <c r="A34" s="56" t="s">
        <v>74</v>
      </c>
      <c r="B34" s="57" t="s">
        <v>61</v>
      </c>
      <c r="C34" s="57"/>
      <c r="D34" s="57" t="s">
        <v>62</v>
      </c>
      <c r="E34" s="57">
        <v>20</v>
      </c>
      <c r="F34" s="143">
        <v>3</v>
      </c>
      <c r="G34" s="57">
        <v>7.9</v>
      </c>
      <c r="H34" s="57">
        <v>0.5</v>
      </c>
      <c r="I34" s="61">
        <v>12.6</v>
      </c>
      <c r="J34" s="57"/>
      <c r="K34" s="57">
        <v>24.77</v>
      </c>
      <c r="L34" s="57"/>
      <c r="M34" s="265">
        <v>5.0999999999999997E-2</v>
      </c>
      <c r="N34" s="144">
        <v>15.5</v>
      </c>
      <c r="O34" s="57">
        <v>46.1</v>
      </c>
      <c r="P34" s="58">
        <v>352.48905400000001</v>
      </c>
      <c r="Q34" s="57">
        <v>460</v>
      </c>
      <c r="R34" s="57">
        <v>1.45</v>
      </c>
      <c r="S34" s="57">
        <v>20.5</v>
      </c>
      <c r="T34" s="59">
        <v>130808.4571</v>
      </c>
      <c r="U34" s="57">
        <v>0</v>
      </c>
      <c r="V34" s="57">
        <v>0</v>
      </c>
      <c r="W34" s="57">
        <v>0</v>
      </c>
      <c r="X34" s="57">
        <v>1</v>
      </c>
      <c r="Y34" s="57">
        <v>4.28</v>
      </c>
      <c r="Z34" s="57">
        <v>0</v>
      </c>
      <c r="AA34" s="57">
        <v>0</v>
      </c>
      <c r="AB34" s="57">
        <v>0</v>
      </c>
      <c r="AC34" s="57">
        <v>0</v>
      </c>
      <c r="AD34" s="57">
        <v>0</v>
      </c>
      <c r="AE34" s="57">
        <v>0</v>
      </c>
      <c r="AF34" s="60">
        <v>689.15724</v>
      </c>
      <c r="AG34" s="58">
        <v>8.3920175379121762</v>
      </c>
      <c r="AH34" s="57">
        <v>0</v>
      </c>
      <c r="AI34" s="57">
        <v>0</v>
      </c>
      <c r="AJ34" s="57">
        <v>0</v>
      </c>
      <c r="AK34" s="59">
        <v>2560325.9577278732</v>
      </c>
      <c r="AL34" s="57">
        <v>0</v>
      </c>
      <c r="AM34" s="57">
        <v>0</v>
      </c>
      <c r="AN34" s="57">
        <v>0</v>
      </c>
      <c r="AO34" s="57">
        <v>0</v>
      </c>
      <c r="AP34" s="57">
        <v>10</v>
      </c>
      <c r="AQ34" s="57">
        <v>0</v>
      </c>
      <c r="AR34" s="57">
        <v>30</v>
      </c>
      <c r="AS34" s="61">
        <v>95</v>
      </c>
    </row>
    <row r="35" spans="1:45">
      <c r="A35" s="56" t="s">
        <v>63</v>
      </c>
      <c r="B35" s="57"/>
      <c r="C35" s="57" t="s">
        <v>61</v>
      </c>
      <c r="D35" s="57" t="s">
        <v>62</v>
      </c>
      <c r="E35" s="57">
        <v>40</v>
      </c>
      <c r="F35" s="143">
        <v>3</v>
      </c>
      <c r="G35" s="57">
        <v>7.8</v>
      </c>
      <c r="H35" s="57">
        <v>0.5</v>
      </c>
      <c r="I35" s="61">
        <v>11.7</v>
      </c>
      <c r="J35" s="57"/>
      <c r="K35" s="57">
        <v>5.85</v>
      </c>
      <c r="L35" s="57"/>
      <c r="M35" s="265">
        <v>2.5000000000000001E-2</v>
      </c>
      <c r="N35" s="144">
        <v>7.24</v>
      </c>
      <c r="O35" s="57">
        <v>46.1</v>
      </c>
      <c r="P35" s="58">
        <v>172.06634650000001</v>
      </c>
      <c r="Q35" s="57">
        <v>460</v>
      </c>
      <c r="R35" s="57">
        <v>1.45</v>
      </c>
      <c r="S35" s="57">
        <v>20.5</v>
      </c>
      <c r="T35" s="59">
        <v>75704.868474999996</v>
      </c>
      <c r="U35" s="57">
        <v>0</v>
      </c>
      <c r="V35" s="57">
        <v>0</v>
      </c>
      <c r="W35" s="57">
        <v>0</v>
      </c>
      <c r="X35" s="57">
        <v>1</v>
      </c>
      <c r="Y35" s="57">
        <v>4.28</v>
      </c>
      <c r="Z35" s="57">
        <v>0</v>
      </c>
      <c r="AA35" s="57">
        <v>0</v>
      </c>
      <c r="AB35" s="57">
        <v>0</v>
      </c>
      <c r="AC35" s="57">
        <v>0</v>
      </c>
      <c r="AD35" s="57">
        <v>0</v>
      </c>
      <c r="AE35" s="57">
        <v>0</v>
      </c>
      <c r="AF35" s="60">
        <v>455.28729000000004</v>
      </c>
      <c r="AG35" s="58">
        <v>8.3920175379121762</v>
      </c>
      <c r="AH35" s="57">
        <v>0</v>
      </c>
      <c r="AI35" s="57">
        <v>0</v>
      </c>
      <c r="AJ35" s="57">
        <v>0</v>
      </c>
      <c r="AK35" s="59">
        <v>1270325.9577278732</v>
      </c>
      <c r="AL35" s="57">
        <v>0</v>
      </c>
      <c r="AM35" s="57">
        <v>0</v>
      </c>
      <c r="AN35" s="57">
        <v>0</v>
      </c>
      <c r="AO35" s="57">
        <v>0</v>
      </c>
      <c r="AP35" s="57">
        <v>10</v>
      </c>
      <c r="AQ35" s="57">
        <v>0</v>
      </c>
      <c r="AR35" s="57">
        <v>30</v>
      </c>
      <c r="AS35" s="61">
        <v>95</v>
      </c>
    </row>
    <row r="36" spans="1:45">
      <c r="A36" s="62" t="s">
        <v>75</v>
      </c>
      <c r="B36" s="63" t="s">
        <v>61</v>
      </c>
      <c r="C36" s="63"/>
      <c r="D36" s="63" t="s">
        <v>67</v>
      </c>
      <c r="E36" s="63">
        <v>25</v>
      </c>
      <c r="F36" s="148">
        <v>3.5</v>
      </c>
      <c r="G36" s="63">
        <v>6.4</v>
      </c>
      <c r="H36" s="63">
        <v>0.5</v>
      </c>
      <c r="I36" s="67">
        <v>10.4</v>
      </c>
      <c r="J36" s="63"/>
      <c r="K36" s="63">
        <v>17.940000000000001</v>
      </c>
      <c r="L36" s="63"/>
      <c r="M36" s="266">
        <v>2.4E-2</v>
      </c>
      <c r="N36" s="149">
        <v>8.01</v>
      </c>
      <c r="O36" s="63">
        <v>0</v>
      </c>
      <c r="P36" s="64">
        <v>265.45970560000006</v>
      </c>
      <c r="Q36" s="63">
        <v>159</v>
      </c>
      <c r="R36" s="63">
        <v>0.17</v>
      </c>
      <c r="S36" s="63">
        <v>1.3</v>
      </c>
      <c r="T36" s="65">
        <v>102604.44720000001</v>
      </c>
      <c r="U36" s="63">
        <v>0</v>
      </c>
      <c r="V36" s="63">
        <v>0</v>
      </c>
      <c r="W36" s="63">
        <v>0</v>
      </c>
      <c r="X36" s="63">
        <v>1</v>
      </c>
      <c r="Y36" s="63">
        <v>1.61</v>
      </c>
      <c r="Z36" s="63">
        <v>0</v>
      </c>
      <c r="AA36" s="63">
        <v>0</v>
      </c>
      <c r="AB36" s="63">
        <v>0</v>
      </c>
      <c r="AC36" s="63">
        <v>0</v>
      </c>
      <c r="AD36" s="63">
        <v>0</v>
      </c>
      <c r="AE36" s="63">
        <v>0</v>
      </c>
      <c r="AF36" s="66">
        <v>384.13480800000002</v>
      </c>
      <c r="AG36" s="64">
        <v>10.4</v>
      </c>
      <c r="AH36" s="63">
        <v>0</v>
      </c>
      <c r="AI36" s="63">
        <v>0</v>
      </c>
      <c r="AJ36" s="63">
        <v>0</v>
      </c>
      <c r="AK36" s="65">
        <v>1656695.3764861296</v>
      </c>
      <c r="AL36" s="63">
        <v>0</v>
      </c>
      <c r="AM36" s="63">
        <v>0</v>
      </c>
      <c r="AN36" s="63">
        <v>0</v>
      </c>
      <c r="AO36" s="63">
        <v>0</v>
      </c>
      <c r="AP36" s="63">
        <v>10</v>
      </c>
      <c r="AQ36" s="63">
        <v>0</v>
      </c>
      <c r="AR36" s="63">
        <v>30</v>
      </c>
      <c r="AS36" s="67">
        <v>95</v>
      </c>
    </row>
    <row r="37" spans="1:45">
      <c r="A37" s="62" t="s">
        <v>63</v>
      </c>
      <c r="B37" s="63"/>
      <c r="C37" s="63" t="s">
        <v>61</v>
      </c>
      <c r="D37" s="63" t="s">
        <v>67</v>
      </c>
      <c r="E37" s="63">
        <v>50</v>
      </c>
      <c r="F37" s="148">
        <v>3.5</v>
      </c>
      <c r="G37" s="63">
        <v>5.7</v>
      </c>
      <c r="H37" s="63">
        <v>0.5</v>
      </c>
      <c r="I37" s="67">
        <v>8.6</v>
      </c>
      <c r="J37" s="63"/>
      <c r="K37" s="63">
        <v>5.15</v>
      </c>
      <c r="L37" s="63"/>
      <c r="M37" s="266">
        <v>7.9000000000000008E-3</v>
      </c>
      <c r="N37" s="149">
        <v>2.62</v>
      </c>
      <c r="O37" s="63">
        <v>0</v>
      </c>
      <c r="P37" s="64">
        <v>118.55545520000001</v>
      </c>
      <c r="Q37" s="63">
        <v>159</v>
      </c>
      <c r="R37" s="63">
        <v>0.17</v>
      </c>
      <c r="S37" s="63">
        <v>1.3</v>
      </c>
      <c r="T37" s="65">
        <v>49406.004900000007</v>
      </c>
      <c r="U37" s="63">
        <v>0</v>
      </c>
      <c r="V37" s="63">
        <v>0</v>
      </c>
      <c r="W37" s="63">
        <v>0</v>
      </c>
      <c r="X37" s="63">
        <v>1</v>
      </c>
      <c r="Y37" s="63">
        <v>1.61</v>
      </c>
      <c r="Z37" s="63">
        <v>0</v>
      </c>
      <c r="AA37" s="63">
        <v>0</v>
      </c>
      <c r="AB37" s="63">
        <v>0</v>
      </c>
      <c r="AC37" s="63">
        <v>0</v>
      </c>
      <c r="AD37" s="63">
        <v>0</v>
      </c>
      <c r="AE37" s="63">
        <v>0</v>
      </c>
      <c r="AF37" s="66">
        <v>181.58266099999997</v>
      </c>
      <c r="AG37" s="64">
        <v>10.4</v>
      </c>
      <c r="AH37" s="63">
        <v>0</v>
      </c>
      <c r="AI37" s="63">
        <v>0</v>
      </c>
      <c r="AJ37" s="63">
        <v>0</v>
      </c>
      <c r="AK37" s="65">
        <v>740795.37648612948</v>
      </c>
      <c r="AL37" s="63">
        <v>0</v>
      </c>
      <c r="AM37" s="63">
        <v>0</v>
      </c>
      <c r="AN37" s="63">
        <v>0</v>
      </c>
      <c r="AO37" s="63">
        <v>0</v>
      </c>
      <c r="AP37" s="63">
        <v>10</v>
      </c>
      <c r="AQ37" s="63">
        <v>0</v>
      </c>
      <c r="AR37" s="63">
        <v>30</v>
      </c>
      <c r="AS37" s="67">
        <v>95</v>
      </c>
    </row>
    <row r="38" spans="1:45">
      <c r="A38" s="68" t="s">
        <v>76</v>
      </c>
      <c r="B38" s="69" t="s">
        <v>61</v>
      </c>
      <c r="C38" s="69"/>
      <c r="D38" s="69" t="s">
        <v>67</v>
      </c>
      <c r="E38" s="69">
        <v>30</v>
      </c>
      <c r="F38" s="150">
        <v>4</v>
      </c>
      <c r="G38" s="69">
        <v>4.2</v>
      </c>
      <c r="H38" s="69">
        <v>0.5</v>
      </c>
      <c r="I38" s="73">
        <v>7.1</v>
      </c>
      <c r="J38" s="69"/>
      <c r="K38" s="69">
        <v>13.91</v>
      </c>
      <c r="L38" s="69"/>
      <c r="M38" s="267">
        <v>1.7000000000000001E-2</v>
      </c>
      <c r="N38" s="151">
        <v>5.71</v>
      </c>
      <c r="O38" s="69">
        <v>0</v>
      </c>
      <c r="P38" s="70">
        <v>173.45955133333334</v>
      </c>
      <c r="Q38" s="69">
        <v>159</v>
      </c>
      <c r="R38" s="69">
        <v>0.17</v>
      </c>
      <c r="S38" s="69">
        <v>1.3</v>
      </c>
      <c r="T38" s="71">
        <v>77523.779299999995</v>
      </c>
      <c r="U38" s="69">
        <v>0</v>
      </c>
      <c r="V38" s="69">
        <v>0</v>
      </c>
      <c r="W38" s="69">
        <v>0</v>
      </c>
      <c r="X38" s="69">
        <v>1</v>
      </c>
      <c r="Y38" s="69">
        <v>1.61</v>
      </c>
      <c r="Z38" s="69">
        <v>0</v>
      </c>
      <c r="AA38" s="69">
        <v>0</v>
      </c>
      <c r="AB38" s="69">
        <v>0</v>
      </c>
      <c r="AC38" s="69">
        <v>0</v>
      </c>
      <c r="AD38" s="69">
        <v>0</v>
      </c>
      <c r="AE38" s="69">
        <v>0</v>
      </c>
      <c r="AF38" s="72">
        <v>267.731335</v>
      </c>
      <c r="AG38" s="70">
        <v>10.4</v>
      </c>
      <c r="AH38" s="69">
        <v>0</v>
      </c>
      <c r="AI38" s="69">
        <v>0</v>
      </c>
      <c r="AJ38" s="69">
        <v>0</v>
      </c>
      <c r="AK38" s="71">
        <v>908495.37648612948</v>
      </c>
      <c r="AL38" s="69">
        <v>0</v>
      </c>
      <c r="AM38" s="69">
        <v>0</v>
      </c>
      <c r="AN38" s="69">
        <v>0</v>
      </c>
      <c r="AO38" s="69">
        <v>0</v>
      </c>
      <c r="AP38" s="69">
        <v>10</v>
      </c>
      <c r="AQ38" s="69">
        <v>0</v>
      </c>
      <c r="AR38" s="69">
        <v>30</v>
      </c>
      <c r="AS38" s="73">
        <v>95</v>
      </c>
    </row>
    <row r="39" spans="1:45">
      <c r="A39" s="74" t="s">
        <v>63</v>
      </c>
      <c r="B39" s="75"/>
      <c r="C39" s="75" t="s">
        <v>61</v>
      </c>
      <c r="D39" s="75" t="s">
        <v>67</v>
      </c>
      <c r="E39" s="75">
        <v>50</v>
      </c>
      <c r="F39" s="153">
        <v>4</v>
      </c>
      <c r="G39" s="75">
        <v>3.2</v>
      </c>
      <c r="H39" s="75">
        <v>0.5</v>
      </c>
      <c r="I39" s="79">
        <v>4.8</v>
      </c>
      <c r="J39" s="75"/>
      <c r="K39" s="75">
        <v>3.91</v>
      </c>
      <c r="L39" s="75"/>
      <c r="M39" s="268">
        <v>5.7999999999999996E-3</v>
      </c>
      <c r="N39" s="154">
        <v>1.96</v>
      </c>
      <c r="O39" s="75">
        <v>0</v>
      </c>
      <c r="P39" s="76">
        <v>79.276550400000005</v>
      </c>
      <c r="Q39" s="75">
        <v>159</v>
      </c>
      <c r="R39" s="75">
        <v>0.17</v>
      </c>
      <c r="S39" s="75">
        <v>1.3</v>
      </c>
      <c r="T39" s="77">
        <v>38460.191040000005</v>
      </c>
      <c r="U39" s="75">
        <v>0</v>
      </c>
      <c r="V39" s="75">
        <v>0</v>
      </c>
      <c r="W39" s="75">
        <v>0</v>
      </c>
      <c r="X39" s="75">
        <v>1</v>
      </c>
      <c r="Y39" s="75">
        <v>1.61</v>
      </c>
      <c r="Z39" s="75">
        <v>0</v>
      </c>
      <c r="AA39" s="75">
        <v>0</v>
      </c>
      <c r="AB39" s="75">
        <v>0</v>
      </c>
      <c r="AC39" s="75">
        <v>0</v>
      </c>
      <c r="AD39" s="75">
        <v>0</v>
      </c>
      <c r="AE39" s="75">
        <v>0</v>
      </c>
      <c r="AF39" s="78">
        <v>131.66228799999999</v>
      </c>
      <c r="AG39" s="76">
        <v>10.4</v>
      </c>
      <c r="AH39" s="75">
        <v>0</v>
      </c>
      <c r="AI39" s="75">
        <v>0</v>
      </c>
      <c r="AJ39" s="75">
        <v>0</v>
      </c>
      <c r="AK39" s="77">
        <v>418295.37648612948</v>
      </c>
      <c r="AL39" s="75">
        <v>0</v>
      </c>
      <c r="AM39" s="75">
        <v>0</v>
      </c>
      <c r="AN39" s="75">
        <v>0</v>
      </c>
      <c r="AO39" s="75">
        <v>0</v>
      </c>
      <c r="AP39" s="75">
        <v>10</v>
      </c>
      <c r="AQ39" s="75">
        <v>0</v>
      </c>
      <c r="AR39" s="75">
        <v>30</v>
      </c>
      <c r="AS39" s="79">
        <v>95</v>
      </c>
    </row>
    <row r="40" spans="1:45" ht="15" thickBot="1">
      <c r="C40" s="36"/>
      <c r="D40" s="36"/>
      <c r="E40" s="36"/>
      <c r="F40" s="36"/>
      <c r="G40" s="36"/>
      <c r="H40" s="36"/>
      <c r="P40" t="s">
        <v>71</v>
      </c>
    </row>
    <row r="41" spans="1:45" ht="15" thickBot="1">
      <c r="C41" s="36"/>
      <c r="D41" s="36"/>
      <c r="E41" s="336" t="s">
        <v>77</v>
      </c>
      <c r="F41" s="337"/>
      <c r="G41" s="337"/>
      <c r="H41" s="337"/>
      <c r="I41" s="337"/>
      <c r="J41" s="337"/>
      <c r="K41" s="337"/>
      <c r="L41" s="337"/>
      <c r="M41" s="337"/>
      <c r="N41" s="337"/>
      <c r="O41" s="337"/>
      <c r="P41" s="337"/>
      <c r="Q41" s="338"/>
    </row>
    <row r="42" spans="1:45">
      <c r="C42" s="36"/>
      <c r="D42" s="36"/>
      <c r="E42" s="37"/>
      <c r="F42" s="37"/>
      <c r="G42" s="36"/>
      <c r="H42" s="36"/>
    </row>
    <row r="43" spans="1:45" ht="15.6">
      <c r="A43" s="1" t="s">
        <v>78</v>
      </c>
      <c r="B43" s="1" t="s">
        <v>52</v>
      </c>
      <c r="C43" s="1" t="s">
        <v>79</v>
      </c>
      <c r="D43" s="1" t="s">
        <v>53</v>
      </c>
      <c r="E43" s="37" t="s">
        <v>80</v>
      </c>
      <c r="F43" s="1" t="s">
        <v>81</v>
      </c>
      <c r="G43" s="1" t="s">
        <v>82</v>
      </c>
      <c r="H43" s="1" t="s">
        <v>36</v>
      </c>
      <c r="S43" s="1" t="s">
        <v>52</v>
      </c>
      <c r="T43" s="1" t="s">
        <v>53</v>
      </c>
      <c r="U43" t="s">
        <v>83</v>
      </c>
      <c r="V43" t="s">
        <v>56</v>
      </c>
      <c r="W43" s="1" t="s">
        <v>82</v>
      </c>
      <c r="X43" s="1" t="s">
        <v>38</v>
      </c>
      <c r="Y43" s="1" t="s">
        <v>36</v>
      </c>
      <c r="Z43" s="1" t="s">
        <v>84</v>
      </c>
      <c r="AA43" s="1" t="s">
        <v>85</v>
      </c>
      <c r="AB43" s="1" t="s">
        <v>86</v>
      </c>
    </row>
    <row r="44" spans="1:45">
      <c r="A44" s="80">
        <v>4.7</v>
      </c>
      <c r="B44" s="81">
        <v>15</v>
      </c>
      <c r="C44" s="82">
        <f>+A44/B44</f>
        <v>0.31333333333333335</v>
      </c>
      <c r="D44" s="81">
        <v>1.5</v>
      </c>
      <c r="E44" s="81">
        <v>13.3</v>
      </c>
      <c r="F44" s="83">
        <f>1/C44</f>
        <v>3.1914893617021276</v>
      </c>
      <c r="G44" s="82">
        <f>+E44*D44/B44</f>
        <v>1.3300000000000003</v>
      </c>
      <c r="H44" s="84">
        <v>24.2</v>
      </c>
      <c r="S44" s="80">
        <v>15</v>
      </c>
      <c r="T44" s="81">
        <v>1.5</v>
      </c>
      <c r="U44" s="81">
        <v>4.7</v>
      </c>
      <c r="V44" s="81">
        <v>13.3</v>
      </c>
      <c r="W44" s="83">
        <f>+T44*V44/B44</f>
        <v>1.3300000000000003</v>
      </c>
      <c r="X44" s="82">
        <f>+N8</f>
        <v>7.194</v>
      </c>
      <c r="Y44" s="84">
        <v>24.2</v>
      </c>
      <c r="Z44" s="85">
        <f>+W45-W44</f>
        <v>-0.20800000000000041</v>
      </c>
      <c r="AA44" s="85">
        <f>+X45-X44</f>
        <v>-0.41999999999999993</v>
      </c>
      <c r="AB44" s="85">
        <f>+AA44/(Y45-Y44)</f>
        <v>3.1111111111111107E-2</v>
      </c>
      <c r="AC44">
        <f>+Y45-Y44</f>
        <v>-13.5</v>
      </c>
    </row>
    <row r="45" spans="1:45">
      <c r="A45" s="86">
        <v>8.6</v>
      </c>
      <c r="B45" s="87">
        <v>25</v>
      </c>
      <c r="C45" s="88">
        <f t="shared" ref="C45:C53" si="0">+A45/B45</f>
        <v>0.34399999999999997</v>
      </c>
      <c r="D45" s="87">
        <v>1.5</v>
      </c>
      <c r="E45" s="87">
        <v>18.7</v>
      </c>
      <c r="F45" s="89">
        <f t="shared" ref="F45:F53" si="1">1/C45</f>
        <v>2.9069767441860468</v>
      </c>
      <c r="G45" s="88">
        <f t="shared" ref="G45:G53" si="2">+E45*D45/B45</f>
        <v>1.1219999999999999</v>
      </c>
      <c r="H45" s="90">
        <v>10.7</v>
      </c>
      <c r="S45" s="86">
        <v>25</v>
      </c>
      <c r="T45" s="87">
        <v>1.5</v>
      </c>
      <c r="U45" s="87">
        <v>8.6</v>
      </c>
      <c r="V45" s="87">
        <v>18.7</v>
      </c>
      <c r="W45" s="89">
        <f t="shared" ref="W45:W49" si="3">+T45*V45/B45</f>
        <v>1.1219999999999999</v>
      </c>
      <c r="X45" s="88">
        <f t="shared" ref="X45:X53" si="4">+N9</f>
        <v>6.774</v>
      </c>
      <c r="Y45" s="90">
        <v>10.7</v>
      </c>
      <c r="Z45" s="1"/>
      <c r="AA45" s="1"/>
      <c r="AB45" s="85"/>
    </row>
    <row r="46" spans="1:45">
      <c r="A46" s="86">
        <v>6.1</v>
      </c>
      <c r="B46" s="87">
        <v>30</v>
      </c>
      <c r="C46" s="88">
        <f t="shared" si="0"/>
        <v>0.20333333333333331</v>
      </c>
      <c r="D46" s="87">
        <v>1.5</v>
      </c>
      <c r="E46" s="87">
        <v>16.3</v>
      </c>
      <c r="F46" s="89">
        <f t="shared" si="1"/>
        <v>4.918032786885246</v>
      </c>
      <c r="G46" s="88">
        <f t="shared" si="2"/>
        <v>0.81500000000000006</v>
      </c>
      <c r="H46" s="90">
        <v>13.7</v>
      </c>
      <c r="S46" s="86">
        <v>30</v>
      </c>
      <c r="T46" s="87">
        <v>1.5</v>
      </c>
      <c r="U46" s="87">
        <v>6.1</v>
      </c>
      <c r="V46" s="87">
        <v>16.3</v>
      </c>
      <c r="W46" s="89">
        <f t="shared" si="3"/>
        <v>0.81500000000000006</v>
      </c>
      <c r="X46" s="88">
        <f t="shared" si="4"/>
        <v>6.1550000000000002</v>
      </c>
      <c r="Y46" s="90">
        <v>13.7</v>
      </c>
      <c r="Z46" s="85">
        <f>+W47-W46</f>
        <v>-0.122</v>
      </c>
      <c r="AA46" s="85">
        <f>+X47-X46</f>
        <v>-0.24600000000000044</v>
      </c>
      <c r="AB46" s="85">
        <f>+AA46/(Y47-Y46)</f>
        <v>3.4166666666666734E-2</v>
      </c>
      <c r="AC46">
        <f>+Y47-Y46</f>
        <v>-7.1999999999999993</v>
      </c>
    </row>
    <row r="47" spans="1:45">
      <c r="A47" s="86">
        <v>10.8</v>
      </c>
      <c r="B47" s="87">
        <v>50</v>
      </c>
      <c r="C47" s="88">
        <f t="shared" si="0"/>
        <v>0.21600000000000003</v>
      </c>
      <c r="D47" s="87">
        <v>1.5</v>
      </c>
      <c r="E47" s="87">
        <v>23.1</v>
      </c>
      <c r="F47" s="89">
        <f t="shared" si="1"/>
        <v>4.6296296296296289</v>
      </c>
      <c r="G47" s="88">
        <f t="shared" si="2"/>
        <v>0.69300000000000006</v>
      </c>
      <c r="H47" s="90">
        <v>6.5</v>
      </c>
      <c r="S47" s="86">
        <v>50</v>
      </c>
      <c r="T47" s="87">
        <v>1.5</v>
      </c>
      <c r="U47" s="87">
        <v>10.8</v>
      </c>
      <c r="V47" s="87">
        <v>23.1</v>
      </c>
      <c r="W47" s="89">
        <f t="shared" si="3"/>
        <v>0.69300000000000006</v>
      </c>
      <c r="X47" s="88">
        <f t="shared" si="4"/>
        <v>5.9089999999999998</v>
      </c>
      <c r="Y47" s="90">
        <v>6.5</v>
      </c>
      <c r="Z47" s="1"/>
      <c r="AA47" s="1"/>
      <c r="AB47" s="85"/>
    </row>
    <row r="48" spans="1:45">
      <c r="A48" s="86">
        <v>4.2</v>
      </c>
      <c r="B48" s="87">
        <v>15</v>
      </c>
      <c r="C48" s="88">
        <f t="shared" si="0"/>
        <v>0.28000000000000003</v>
      </c>
      <c r="D48" s="87">
        <v>2.5</v>
      </c>
      <c r="E48" s="87">
        <v>12.3</v>
      </c>
      <c r="F48" s="89">
        <f t="shared" si="1"/>
        <v>3.5714285714285712</v>
      </c>
      <c r="G48" s="88">
        <f t="shared" si="2"/>
        <v>2.0499999999999998</v>
      </c>
      <c r="H48" s="90">
        <v>32.5</v>
      </c>
      <c r="S48" s="86">
        <v>15</v>
      </c>
      <c r="T48" s="87">
        <v>2.5</v>
      </c>
      <c r="U48" s="87">
        <v>4.2</v>
      </c>
      <c r="V48" s="87">
        <v>12.3</v>
      </c>
      <c r="W48" s="89">
        <f t="shared" si="3"/>
        <v>2.0499999999999998</v>
      </c>
      <c r="X48" s="88">
        <f t="shared" si="4"/>
        <v>10.59</v>
      </c>
      <c r="Y48" s="90">
        <v>32.5</v>
      </c>
      <c r="Z48" s="85">
        <f>+W49-W48</f>
        <v>-0.36999999999999988</v>
      </c>
      <c r="AA48" s="85">
        <f>+X49-X48</f>
        <v>-1.0999999999999996</v>
      </c>
      <c r="AB48" s="85">
        <f>+AA48/(Y49-Y48)</f>
        <v>5.8823529411764691E-2</v>
      </c>
      <c r="AC48">
        <f>+Y49-Y48</f>
        <v>-18.7</v>
      </c>
    </row>
    <row r="49" spans="1:35">
      <c r="A49" s="91">
        <v>7.7</v>
      </c>
      <c r="B49" s="92">
        <v>25</v>
      </c>
      <c r="C49" s="93">
        <f t="shared" si="0"/>
        <v>0.308</v>
      </c>
      <c r="D49" s="92">
        <v>2.5</v>
      </c>
      <c r="E49" s="92">
        <v>16.8</v>
      </c>
      <c r="F49" s="94">
        <f t="shared" si="1"/>
        <v>3.2467532467532467</v>
      </c>
      <c r="G49" s="93">
        <f t="shared" si="2"/>
        <v>1.68</v>
      </c>
      <c r="H49" s="95">
        <v>15.8</v>
      </c>
      <c r="S49" s="91">
        <v>25</v>
      </c>
      <c r="T49" s="92">
        <v>2.5</v>
      </c>
      <c r="U49" s="92">
        <v>7.7</v>
      </c>
      <c r="V49" s="92">
        <v>16.8</v>
      </c>
      <c r="W49" s="94">
        <f t="shared" si="3"/>
        <v>1.68</v>
      </c>
      <c r="X49" s="93">
        <f t="shared" si="4"/>
        <v>9.49</v>
      </c>
      <c r="Y49" s="95">
        <v>13.8</v>
      </c>
      <c r="Z49" s="1" t="s">
        <v>71</v>
      </c>
      <c r="AA49" s="1"/>
      <c r="AB49" s="85"/>
    </row>
    <row r="50" spans="1:35">
      <c r="A50" s="96">
        <v>9.1999999999999993</v>
      </c>
      <c r="B50" s="97">
        <v>30</v>
      </c>
      <c r="C50" s="98">
        <f t="shared" si="0"/>
        <v>0.30666666666666664</v>
      </c>
      <c r="D50" s="97">
        <v>1.5</v>
      </c>
      <c r="E50" s="97">
        <v>22.7</v>
      </c>
      <c r="F50" s="99">
        <f t="shared" si="1"/>
        <v>3.2608695652173916</v>
      </c>
      <c r="G50" s="98">
        <f t="shared" si="2"/>
        <v>1.135</v>
      </c>
      <c r="H50" s="100">
        <v>13.863043974878922</v>
      </c>
      <c r="S50" s="96">
        <v>30</v>
      </c>
      <c r="T50" s="97">
        <v>1.5</v>
      </c>
      <c r="U50" s="97">
        <v>9.1999999999999993</v>
      </c>
      <c r="V50" s="101">
        <v>22.7</v>
      </c>
      <c r="W50" s="99">
        <f t="shared" ref="W50:W53" si="5">+T50*E50/B50</f>
        <v>1.135</v>
      </c>
      <c r="X50" s="102">
        <f t="shared" si="4"/>
        <v>2.99</v>
      </c>
      <c r="Y50" s="103">
        <v>13.863043974878922</v>
      </c>
      <c r="Z50" s="85">
        <f>+W51-W50</f>
        <v>-0.20800000000000007</v>
      </c>
      <c r="AA50" s="85">
        <f>+X51-X50</f>
        <v>-0.42000000000000037</v>
      </c>
      <c r="AB50" s="85">
        <f>+AA50/(Y51-Y50)</f>
        <v>5.832404854455546E-2</v>
      </c>
      <c r="AC50">
        <f>+Y51-Y50</f>
        <v>-7.2011461906515288</v>
      </c>
    </row>
    <row r="51" spans="1:35">
      <c r="A51" s="96">
        <v>14.7</v>
      </c>
      <c r="B51" s="97">
        <v>50</v>
      </c>
      <c r="C51" s="98">
        <f t="shared" si="0"/>
        <v>0.29399999999999998</v>
      </c>
      <c r="D51" s="97">
        <v>1.5</v>
      </c>
      <c r="E51" s="97">
        <v>30.9</v>
      </c>
      <c r="F51" s="99">
        <f t="shared" si="1"/>
        <v>3.4013605442176873</v>
      </c>
      <c r="G51" s="98">
        <f t="shared" si="2"/>
        <v>0.92699999999999994</v>
      </c>
      <c r="H51" s="100">
        <v>6.661897784227393</v>
      </c>
      <c r="S51" s="96">
        <v>50</v>
      </c>
      <c r="T51" s="97">
        <v>1.5</v>
      </c>
      <c r="U51" s="97">
        <v>14.7</v>
      </c>
      <c r="V51" s="97">
        <v>30.9</v>
      </c>
      <c r="W51" s="99">
        <f t="shared" si="5"/>
        <v>0.92699999999999994</v>
      </c>
      <c r="X51" s="18">
        <f t="shared" si="4"/>
        <v>2.57</v>
      </c>
      <c r="Y51" s="103">
        <v>6.661897784227393</v>
      </c>
      <c r="Z51" s="85" t="s">
        <v>71</v>
      </c>
      <c r="AA51" s="1"/>
      <c r="AB51" s="85"/>
    </row>
    <row r="52" spans="1:35">
      <c r="A52" s="96">
        <v>6.1</v>
      </c>
      <c r="B52" s="97">
        <v>40</v>
      </c>
      <c r="C52" s="98">
        <f t="shared" si="0"/>
        <v>0.1525</v>
      </c>
      <c r="D52" s="97">
        <v>2.5</v>
      </c>
      <c r="E52" s="97">
        <v>16.2</v>
      </c>
      <c r="F52" s="99">
        <f t="shared" si="1"/>
        <v>6.557377049180328</v>
      </c>
      <c r="G52" s="98">
        <f t="shared" si="2"/>
        <v>1.0125</v>
      </c>
      <c r="H52" s="104">
        <v>11.518829192894593</v>
      </c>
      <c r="S52" s="96">
        <v>40</v>
      </c>
      <c r="T52" s="97">
        <v>2.5</v>
      </c>
      <c r="U52" s="97">
        <v>6.1</v>
      </c>
      <c r="V52" s="97">
        <v>16.2</v>
      </c>
      <c r="W52" s="99">
        <f t="shared" si="5"/>
        <v>1.0125</v>
      </c>
      <c r="X52" s="18">
        <f t="shared" si="4"/>
        <v>3.6949999999999998</v>
      </c>
      <c r="Y52" s="105">
        <v>11.518829192894593</v>
      </c>
      <c r="Z52" s="85">
        <f>+W53-W52</f>
        <v>-0.2024999999999999</v>
      </c>
      <c r="AA52" s="85">
        <f>+X53-X52</f>
        <v>-0.59999999999999964</v>
      </c>
      <c r="AB52" s="85">
        <f>+AA52/(Y53-Y52)</f>
        <v>9.8887020845631446E-2</v>
      </c>
      <c r="AC52">
        <f>+Y53-Y52</f>
        <v>-6.067530347957752</v>
      </c>
    </row>
    <row r="53" spans="1:35">
      <c r="A53" s="106">
        <v>7.4</v>
      </c>
      <c r="B53" s="107">
        <v>50</v>
      </c>
      <c r="C53" s="108">
        <f t="shared" si="0"/>
        <v>0.14800000000000002</v>
      </c>
      <c r="D53" s="107">
        <v>2.5</v>
      </c>
      <c r="E53" s="107">
        <v>16.2</v>
      </c>
      <c r="F53" s="109">
        <f t="shared" si="1"/>
        <v>6.7567567567567561</v>
      </c>
      <c r="G53" s="108">
        <f t="shared" si="2"/>
        <v>0.81</v>
      </c>
      <c r="H53" s="110">
        <v>5.4512988449368409</v>
      </c>
      <c r="S53" s="106">
        <v>50</v>
      </c>
      <c r="T53" s="107">
        <v>2.5</v>
      </c>
      <c r="U53" s="107">
        <v>7.4</v>
      </c>
      <c r="V53" s="107">
        <v>16.2</v>
      </c>
      <c r="W53" s="109">
        <f t="shared" si="5"/>
        <v>0.81</v>
      </c>
      <c r="X53" s="18">
        <f t="shared" si="4"/>
        <v>3.0950000000000002</v>
      </c>
      <c r="Y53" s="111">
        <v>5.4512988449368409</v>
      </c>
      <c r="Z53" s="112" t="s">
        <v>71</v>
      </c>
    </row>
    <row r="54" spans="1:35" ht="15.6">
      <c r="D54" s="36"/>
      <c r="E54" s="36"/>
      <c r="F54" s="36"/>
      <c r="G54" s="36"/>
      <c r="H54" s="36"/>
      <c r="U54" s="1" t="s">
        <v>87</v>
      </c>
      <c r="V54" s="1" t="s">
        <v>88</v>
      </c>
      <c r="W54" s="1" t="s">
        <v>82</v>
      </c>
      <c r="X54" s="113" t="s">
        <v>38</v>
      </c>
    </row>
    <row r="55" spans="1:35">
      <c r="S55" s="114" t="s">
        <v>89</v>
      </c>
      <c r="T55" s="81">
        <v>1.5</v>
      </c>
      <c r="U55" s="81">
        <v>2.93</v>
      </c>
      <c r="V55" s="81">
        <v>1.21</v>
      </c>
      <c r="W55" s="81">
        <f>+I18*F18/E18</f>
        <v>0.7649999999999999</v>
      </c>
      <c r="X55" s="115">
        <f>+N18</f>
        <v>7.86</v>
      </c>
    </row>
    <row r="56" spans="1:35">
      <c r="S56" s="91" t="s">
        <v>63</v>
      </c>
      <c r="T56" s="92">
        <v>2</v>
      </c>
      <c r="U56" s="92">
        <v>2.93</v>
      </c>
      <c r="V56" s="92">
        <v>1.21</v>
      </c>
      <c r="W56" s="92">
        <f>+I19*F19/E19</f>
        <v>0.998</v>
      </c>
      <c r="X56" s="116">
        <f>+N19</f>
        <v>8.6</v>
      </c>
      <c r="Z56" t="s">
        <v>71</v>
      </c>
    </row>
    <row r="57" spans="1:35">
      <c r="S57" s="117" t="s">
        <v>90</v>
      </c>
      <c r="T57" s="118">
        <v>2.5</v>
      </c>
      <c r="U57" s="118">
        <v>14.6</v>
      </c>
      <c r="V57" s="118">
        <v>6.04</v>
      </c>
      <c r="W57" s="118">
        <f>+I20*F20/E20</f>
        <v>1.03</v>
      </c>
      <c r="X57" s="119">
        <f>+N20</f>
        <v>4.66</v>
      </c>
    </row>
    <row r="58" spans="1:35">
      <c r="S58" s="120" t="s">
        <v>91</v>
      </c>
      <c r="T58" s="121">
        <v>4</v>
      </c>
      <c r="U58" s="121">
        <v>6.3</v>
      </c>
      <c r="V58" s="121">
        <v>3.2</v>
      </c>
      <c r="W58" s="121">
        <f>+I21*F21/E21</f>
        <v>2.1</v>
      </c>
      <c r="X58" s="122" t="e">
        <f>+#REF!</f>
        <v>#REF!</v>
      </c>
    </row>
    <row r="59" spans="1:35">
      <c r="S59" s="123"/>
      <c r="T59" s="124">
        <v>5</v>
      </c>
      <c r="U59" s="124">
        <v>6.3</v>
      </c>
      <c r="V59" s="124">
        <v>3.2</v>
      </c>
      <c r="W59" s="125">
        <f t="shared" ref="W59:W62" si="6">+I22*F22/E22</f>
        <v>2.625</v>
      </c>
      <c r="X59" s="126">
        <f>+N21</f>
        <v>11.4</v>
      </c>
    </row>
    <row r="60" spans="1:35" ht="15" thickBot="1">
      <c r="S60" s="123"/>
      <c r="T60" s="124">
        <v>5</v>
      </c>
      <c r="U60" s="124">
        <v>6.3</v>
      </c>
      <c r="V60" s="124">
        <v>3.2</v>
      </c>
      <c r="W60" s="125">
        <f t="shared" si="6"/>
        <v>2.625</v>
      </c>
      <c r="X60" s="126">
        <f>+N22</f>
        <v>15.2</v>
      </c>
    </row>
    <row r="61" spans="1:35" ht="15" thickBot="1">
      <c r="E61" s="336" t="s">
        <v>92</v>
      </c>
      <c r="F61" s="337"/>
      <c r="G61" s="337"/>
      <c r="H61" s="337"/>
      <c r="I61" s="337"/>
      <c r="J61" s="337"/>
      <c r="K61" s="337"/>
      <c r="L61" s="337"/>
      <c r="M61" s="337"/>
      <c r="N61" s="337"/>
      <c r="O61" s="337"/>
      <c r="P61" s="337"/>
      <c r="Q61" s="338"/>
      <c r="S61" s="123"/>
      <c r="T61" s="124">
        <v>6</v>
      </c>
      <c r="U61" s="124">
        <v>6.3</v>
      </c>
      <c r="V61" s="124">
        <v>3.2</v>
      </c>
      <c r="W61" s="124">
        <f t="shared" si="6"/>
        <v>3.15</v>
      </c>
      <c r="X61" s="126">
        <f>+N23</f>
        <v>17.5</v>
      </c>
    </row>
    <row r="62" spans="1:35">
      <c r="S62" s="127"/>
      <c r="T62" s="128">
        <v>6</v>
      </c>
      <c r="U62" s="128">
        <v>6.3</v>
      </c>
      <c r="V62" s="128">
        <v>3.2</v>
      </c>
      <c r="W62" s="128">
        <f t="shared" si="6"/>
        <v>3.15</v>
      </c>
      <c r="X62" s="129">
        <f>+N24</f>
        <v>21.1</v>
      </c>
      <c r="AA62" s="339" t="s">
        <v>93</v>
      </c>
      <c r="AB62" s="340"/>
      <c r="AC62" s="340"/>
      <c r="AD62" s="340"/>
      <c r="AE62" s="340"/>
      <c r="AF62" s="340"/>
      <c r="AG62" s="340"/>
      <c r="AH62" s="340"/>
      <c r="AI62" s="341"/>
    </row>
    <row r="63" spans="1:35" ht="15.6">
      <c r="B63" s="1" t="s">
        <v>34</v>
      </c>
      <c r="C63" s="332" t="s">
        <v>35</v>
      </c>
      <c r="D63" s="332"/>
      <c r="E63" s="332"/>
      <c r="F63" s="332"/>
      <c r="G63" s="1" t="s">
        <v>36</v>
      </c>
      <c r="H63" s="1" t="s">
        <v>38</v>
      </c>
      <c r="K63" s="130"/>
      <c r="L63" s="130"/>
      <c r="AA63" s="50"/>
      <c r="AB63" s="131"/>
      <c r="AC63" s="131"/>
      <c r="AD63" s="319" t="s">
        <v>94</v>
      </c>
      <c r="AE63" s="319"/>
      <c r="AF63" s="319"/>
      <c r="AG63" s="131"/>
      <c r="AH63" s="131"/>
      <c r="AI63" s="133"/>
    </row>
    <row r="64" spans="1:35">
      <c r="B64" s="1" t="s">
        <v>52</v>
      </c>
      <c r="C64" s="1" t="s">
        <v>53</v>
      </c>
      <c r="D64" s="1" t="s">
        <v>54</v>
      </c>
      <c r="E64" s="1" t="s">
        <v>55</v>
      </c>
      <c r="F64" s="1" t="s">
        <v>80</v>
      </c>
      <c r="G64" s="10" t="s">
        <v>57</v>
      </c>
      <c r="H64" s="1" t="s">
        <v>59</v>
      </c>
      <c r="I64" s="1" t="s">
        <v>95</v>
      </c>
      <c r="J64" s="1"/>
      <c r="K64" s="1"/>
      <c r="L64" s="1"/>
      <c r="AA64" s="50"/>
      <c r="AB64" s="131"/>
      <c r="AC64" s="131" t="s">
        <v>34</v>
      </c>
      <c r="AD64" s="131" t="s">
        <v>35</v>
      </c>
      <c r="AE64" s="131"/>
      <c r="AF64" s="131"/>
      <c r="AG64" s="131"/>
      <c r="AH64" s="131" t="s">
        <v>36</v>
      </c>
      <c r="AI64" s="133" t="s">
        <v>96</v>
      </c>
    </row>
    <row r="65" spans="1:35">
      <c r="A65" s="85" t="s">
        <v>97</v>
      </c>
      <c r="B65" s="134">
        <v>10</v>
      </c>
      <c r="C65" s="39">
        <v>2</v>
      </c>
      <c r="D65" s="39">
        <v>21.5</v>
      </c>
      <c r="E65" s="39">
        <v>0.5</v>
      </c>
      <c r="F65" s="39">
        <v>33</v>
      </c>
      <c r="G65" s="39">
        <v>77.5</v>
      </c>
      <c r="H65" s="135">
        <f>+N30</f>
        <v>27.8</v>
      </c>
      <c r="I65" s="136">
        <f>+F65*C65/B65</f>
        <v>6.6</v>
      </c>
      <c r="J65" s="137"/>
      <c r="K65" s="136"/>
      <c r="L65" s="136"/>
      <c r="M65" s="138"/>
      <c r="AA65" s="50"/>
      <c r="AB65" s="131"/>
      <c r="AC65" s="131" t="s">
        <v>52</v>
      </c>
      <c r="AD65" s="131" t="s">
        <v>53</v>
      </c>
      <c r="AE65" s="131" t="s">
        <v>54</v>
      </c>
      <c r="AF65" s="131" t="s">
        <v>55</v>
      </c>
      <c r="AG65" s="131" t="s">
        <v>80</v>
      </c>
      <c r="AH65" s="131" t="s">
        <v>57</v>
      </c>
      <c r="AI65" s="133" t="s">
        <v>59</v>
      </c>
    </row>
    <row r="66" spans="1:35">
      <c r="A66" s="85" t="s">
        <v>97</v>
      </c>
      <c r="B66" s="139">
        <v>25</v>
      </c>
      <c r="C66" s="45">
        <v>2</v>
      </c>
      <c r="D66" s="45">
        <v>22.7</v>
      </c>
      <c r="E66" s="45">
        <v>0.5</v>
      </c>
      <c r="F66" s="45">
        <v>34.1</v>
      </c>
      <c r="G66" s="45">
        <v>20.2</v>
      </c>
      <c r="H66" s="140">
        <f t="shared" ref="H66:H74" si="7">+N31</f>
        <v>10.335000000000001</v>
      </c>
      <c r="I66" s="136">
        <f t="shared" ref="I66:I70" si="8">+F66*C66/B66</f>
        <v>2.7280000000000002</v>
      </c>
      <c r="J66" s="137"/>
      <c r="K66" s="1"/>
      <c r="L66" s="1"/>
      <c r="AA66" s="141">
        <v>0.95</v>
      </c>
      <c r="AB66" s="131" t="s">
        <v>97</v>
      </c>
      <c r="AC66" s="51">
        <v>10</v>
      </c>
      <c r="AD66" s="51">
        <v>2</v>
      </c>
      <c r="AE66" s="51">
        <v>21.5</v>
      </c>
      <c r="AF66" s="51">
        <v>0.5</v>
      </c>
      <c r="AG66" s="51">
        <v>33</v>
      </c>
      <c r="AH66" s="51">
        <v>77.5</v>
      </c>
      <c r="AI66" s="55">
        <v>27.8</v>
      </c>
    </row>
    <row r="67" spans="1:35">
      <c r="A67" s="85" t="s">
        <v>97</v>
      </c>
      <c r="B67" s="141">
        <v>15</v>
      </c>
      <c r="C67" s="51">
        <v>2.5</v>
      </c>
      <c r="D67" s="51">
        <v>7.6</v>
      </c>
      <c r="E67" s="51">
        <v>0.5</v>
      </c>
      <c r="F67" s="51">
        <v>12.2</v>
      </c>
      <c r="G67" s="51">
        <v>28.6</v>
      </c>
      <c r="H67" s="142">
        <f t="shared" si="7"/>
        <v>16.399999999999999</v>
      </c>
      <c r="I67" s="136">
        <f t="shared" si="8"/>
        <v>2.0333333333333332</v>
      </c>
      <c r="J67" s="137"/>
      <c r="K67" s="136"/>
      <c r="L67" s="136"/>
      <c r="M67" s="138"/>
      <c r="AA67" s="141">
        <f>+AA66+1</f>
        <v>1.95</v>
      </c>
      <c r="AB67" s="131" t="s">
        <v>97</v>
      </c>
      <c r="AC67" s="51">
        <v>15</v>
      </c>
      <c r="AD67" s="51">
        <v>2.5</v>
      </c>
      <c r="AE67" s="51">
        <v>7.6</v>
      </c>
      <c r="AF67" s="51">
        <v>0.5</v>
      </c>
      <c r="AG67" s="51">
        <v>12.2</v>
      </c>
      <c r="AH67" s="51">
        <v>28.6</v>
      </c>
      <c r="AI67" s="55">
        <v>16.399999999999999</v>
      </c>
    </row>
    <row r="68" spans="1:35">
      <c r="A68" s="85" t="s">
        <v>97</v>
      </c>
      <c r="B68" s="141">
        <v>35</v>
      </c>
      <c r="C68" s="51">
        <v>2.5</v>
      </c>
      <c r="D68" s="51">
        <v>9.4</v>
      </c>
      <c r="E68" s="51">
        <v>0.5</v>
      </c>
      <c r="F68" s="51">
        <v>14</v>
      </c>
      <c r="G68" s="51">
        <v>7.02</v>
      </c>
      <c r="H68" s="142">
        <f t="shared" si="7"/>
        <v>7.7</v>
      </c>
      <c r="I68" s="136">
        <f t="shared" si="8"/>
        <v>1</v>
      </c>
      <c r="J68" s="137"/>
      <c r="K68" s="1"/>
      <c r="L68" s="1"/>
      <c r="AA68" s="141">
        <f t="shared" ref="AA68:AA70" si="9">+AA67+1</f>
        <v>2.95</v>
      </c>
      <c r="AB68" s="131" t="s">
        <v>97</v>
      </c>
      <c r="AC68" s="51">
        <v>20</v>
      </c>
      <c r="AD68" s="51">
        <v>3</v>
      </c>
      <c r="AE68" s="51">
        <v>7.9</v>
      </c>
      <c r="AF68" s="51">
        <v>0.5</v>
      </c>
      <c r="AG68" s="51">
        <v>12.6</v>
      </c>
      <c r="AH68" s="51">
        <v>24.77</v>
      </c>
      <c r="AI68" s="55">
        <v>15.5</v>
      </c>
    </row>
    <row r="69" spans="1:35">
      <c r="A69" s="85" t="s">
        <v>97</v>
      </c>
      <c r="B69" s="143">
        <v>20</v>
      </c>
      <c r="C69" s="57">
        <v>3</v>
      </c>
      <c r="D69" s="57">
        <v>7.9</v>
      </c>
      <c r="E69" s="57">
        <v>0.5</v>
      </c>
      <c r="F69" s="57">
        <v>12.6</v>
      </c>
      <c r="G69" s="57">
        <v>24.77</v>
      </c>
      <c r="H69" s="144">
        <f t="shared" si="7"/>
        <v>15.5</v>
      </c>
      <c r="I69" s="136">
        <f t="shared" si="8"/>
        <v>1.89</v>
      </c>
      <c r="J69" s="137"/>
      <c r="K69" s="136"/>
      <c r="L69" s="136"/>
      <c r="M69" s="138"/>
      <c r="AA69" s="141">
        <f t="shared" si="9"/>
        <v>3.95</v>
      </c>
      <c r="AB69" s="131" t="s">
        <v>98</v>
      </c>
      <c r="AC69" s="51">
        <v>25</v>
      </c>
      <c r="AD69" s="51">
        <v>3.5</v>
      </c>
      <c r="AE69" s="51">
        <v>6.4</v>
      </c>
      <c r="AF69" s="51">
        <v>0.5</v>
      </c>
      <c r="AG69" s="51">
        <v>10.4</v>
      </c>
      <c r="AH69" s="51">
        <v>17.940000000000001</v>
      </c>
      <c r="AI69" s="55">
        <v>8.01</v>
      </c>
    </row>
    <row r="70" spans="1:35">
      <c r="A70" s="85" t="s">
        <v>97</v>
      </c>
      <c r="B70" s="145">
        <v>40</v>
      </c>
      <c r="C70" s="146">
        <v>3</v>
      </c>
      <c r="D70" s="146">
        <v>7.8</v>
      </c>
      <c r="E70" s="146">
        <v>0.5</v>
      </c>
      <c r="F70" s="146">
        <v>11.7</v>
      </c>
      <c r="G70" s="146">
        <v>5.85</v>
      </c>
      <c r="H70" s="147">
        <f t="shared" si="7"/>
        <v>7.24</v>
      </c>
      <c r="I70" s="136">
        <f t="shared" si="8"/>
        <v>0.87749999999999984</v>
      </c>
      <c r="J70" s="137"/>
      <c r="K70" s="1"/>
      <c r="L70" s="1"/>
      <c r="AA70" s="141">
        <f t="shared" si="9"/>
        <v>4.95</v>
      </c>
      <c r="AB70" s="131" t="s">
        <v>98</v>
      </c>
      <c r="AC70" s="51">
        <v>30</v>
      </c>
      <c r="AD70" s="51">
        <v>4</v>
      </c>
      <c r="AE70" s="51">
        <v>4.2</v>
      </c>
      <c r="AF70" s="51">
        <v>0.5</v>
      </c>
      <c r="AG70" s="51">
        <v>7.1</v>
      </c>
      <c r="AH70" s="51">
        <v>13.91</v>
      </c>
      <c r="AI70" s="55">
        <v>5.71</v>
      </c>
    </row>
    <row r="71" spans="1:35">
      <c r="A71" s="85" t="s">
        <v>98</v>
      </c>
      <c r="B71" s="148">
        <v>25</v>
      </c>
      <c r="C71" s="63">
        <v>3.5</v>
      </c>
      <c r="D71" s="63">
        <v>6.4</v>
      </c>
      <c r="E71" s="63">
        <v>0.5</v>
      </c>
      <c r="F71" s="63">
        <v>10.4</v>
      </c>
      <c r="G71" s="63">
        <v>17.940000000000001</v>
      </c>
      <c r="H71" s="149">
        <f t="shared" si="7"/>
        <v>8.01</v>
      </c>
      <c r="I71" s="136">
        <f>+F71*C71/B71</f>
        <v>1.456</v>
      </c>
      <c r="J71" s="137"/>
      <c r="K71" s="136"/>
      <c r="L71" s="136"/>
      <c r="M71" s="138"/>
      <c r="AA71" s="50"/>
      <c r="AB71" s="131"/>
      <c r="AC71" s="51"/>
      <c r="AD71" s="51"/>
      <c r="AE71" s="51"/>
      <c r="AF71" s="51"/>
      <c r="AG71" s="51"/>
      <c r="AH71" s="51"/>
      <c r="AI71" s="55"/>
    </row>
    <row r="72" spans="1:35">
      <c r="A72" s="85" t="s">
        <v>98</v>
      </c>
      <c r="B72" s="148">
        <v>50</v>
      </c>
      <c r="C72" s="63">
        <v>3.5</v>
      </c>
      <c r="D72" s="63">
        <v>5.7</v>
      </c>
      <c r="E72" s="63">
        <v>0.5</v>
      </c>
      <c r="F72" s="63">
        <v>8.6</v>
      </c>
      <c r="G72" s="63">
        <v>5.15</v>
      </c>
      <c r="H72" s="149">
        <f t="shared" si="7"/>
        <v>2.62</v>
      </c>
      <c r="I72" s="136">
        <f t="shared" ref="I72:I74" si="10">+F72*C72/B72</f>
        <v>0.60199999999999998</v>
      </c>
      <c r="J72" s="137"/>
      <c r="K72" s="1"/>
      <c r="L72" s="1"/>
      <c r="AA72" s="50"/>
      <c r="AB72" s="131"/>
      <c r="AC72" s="51"/>
      <c r="AD72" s="319" t="s">
        <v>99</v>
      </c>
      <c r="AE72" s="319"/>
      <c r="AF72" s="319"/>
      <c r="AG72" s="51"/>
      <c r="AH72" s="51"/>
      <c r="AI72" s="55"/>
    </row>
    <row r="73" spans="1:35">
      <c r="A73" s="85" t="s">
        <v>98</v>
      </c>
      <c r="B73" s="150">
        <v>30</v>
      </c>
      <c r="C73" s="69">
        <v>4</v>
      </c>
      <c r="D73" s="69">
        <v>4.2</v>
      </c>
      <c r="E73" s="69">
        <v>0.5</v>
      </c>
      <c r="F73" s="69">
        <v>7.1</v>
      </c>
      <c r="G73" s="69">
        <v>13.91</v>
      </c>
      <c r="H73" s="151">
        <f t="shared" si="7"/>
        <v>5.71</v>
      </c>
      <c r="I73" s="136">
        <f t="shared" si="10"/>
        <v>0.94666666666666666</v>
      </c>
      <c r="J73" s="137"/>
      <c r="K73" s="136"/>
      <c r="L73" s="136"/>
      <c r="M73" s="138"/>
      <c r="AA73" s="141">
        <v>1.05</v>
      </c>
      <c r="AB73" s="131" t="s">
        <v>97</v>
      </c>
      <c r="AC73" s="51">
        <v>25</v>
      </c>
      <c r="AD73" s="51">
        <v>2</v>
      </c>
      <c r="AE73" s="51">
        <v>22.7</v>
      </c>
      <c r="AF73" s="51">
        <v>0.5</v>
      </c>
      <c r="AG73" s="51">
        <v>34.1</v>
      </c>
      <c r="AH73" s="51">
        <v>20.2</v>
      </c>
      <c r="AI73" s="152">
        <v>10.335000000000001</v>
      </c>
    </row>
    <row r="74" spans="1:35">
      <c r="A74" s="85" t="s">
        <v>98</v>
      </c>
      <c r="B74" s="153">
        <v>50</v>
      </c>
      <c r="C74" s="75">
        <v>4</v>
      </c>
      <c r="D74" s="75">
        <v>3.2</v>
      </c>
      <c r="E74" s="75">
        <v>0.5</v>
      </c>
      <c r="F74" s="75">
        <v>4.8</v>
      </c>
      <c r="G74" s="75">
        <v>3.91</v>
      </c>
      <c r="H74" s="154">
        <f t="shared" si="7"/>
        <v>1.96</v>
      </c>
      <c r="I74" s="136">
        <f t="shared" si="10"/>
        <v>0.38400000000000001</v>
      </c>
      <c r="J74" s="137"/>
      <c r="AA74" s="141">
        <f>+AA73+1</f>
        <v>2.0499999999999998</v>
      </c>
      <c r="AB74" s="131" t="s">
        <v>97</v>
      </c>
      <c r="AC74" s="51">
        <v>35</v>
      </c>
      <c r="AD74" s="51">
        <v>2.5</v>
      </c>
      <c r="AE74" s="51">
        <v>9.4</v>
      </c>
      <c r="AF74" s="51">
        <v>0.5</v>
      </c>
      <c r="AG74" s="51">
        <v>14</v>
      </c>
      <c r="AH74" s="51">
        <v>7.02</v>
      </c>
      <c r="AI74" s="55">
        <v>7.7</v>
      </c>
    </row>
    <row r="75" spans="1:35">
      <c r="AA75" s="141">
        <f t="shared" ref="AA75:AA77" si="11">+AA74+1</f>
        <v>3.05</v>
      </c>
      <c r="AB75" s="131" t="s">
        <v>97</v>
      </c>
      <c r="AC75" s="51">
        <v>40</v>
      </c>
      <c r="AD75" s="51">
        <v>3</v>
      </c>
      <c r="AE75" s="51">
        <v>7.8</v>
      </c>
      <c r="AF75" s="51">
        <v>0.5</v>
      </c>
      <c r="AG75" s="51">
        <v>11.7</v>
      </c>
      <c r="AH75" s="51">
        <v>5.85</v>
      </c>
      <c r="AI75" s="55">
        <v>7.24</v>
      </c>
    </row>
    <row r="76" spans="1:35">
      <c r="AA76" s="141">
        <f t="shared" si="11"/>
        <v>4.05</v>
      </c>
      <c r="AB76" s="131" t="s">
        <v>98</v>
      </c>
      <c r="AC76" s="51">
        <v>50</v>
      </c>
      <c r="AD76" s="51">
        <v>3.5</v>
      </c>
      <c r="AE76" s="51">
        <v>5.7</v>
      </c>
      <c r="AF76" s="51">
        <v>0.5</v>
      </c>
      <c r="AG76" s="51">
        <v>8.6</v>
      </c>
      <c r="AH76" s="51">
        <v>5.15</v>
      </c>
      <c r="AI76" s="55">
        <v>2.62</v>
      </c>
    </row>
    <row r="77" spans="1:35">
      <c r="AA77" s="141">
        <f t="shared" si="11"/>
        <v>5.05</v>
      </c>
      <c r="AB77" s="131" t="s">
        <v>98</v>
      </c>
      <c r="AC77" s="51">
        <v>50</v>
      </c>
      <c r="AD77" s="51">
        <v>4</v>
      </c>
      <c r="AE77" s="51">
        <v>3.2</v>
      </c>
      <c r="AF77" s="51">
        <v>0.5</v>
      </c>
      <c r="AG77" s="51">
        <v>4.8</v>
      </c>
      <c r="AH77" s="51">
        <v>3.91</v>
      </c>
      <c r="AI77" s="55">
        <v>1.96</v>
      </c>
    </row>
    <row r="78" spans="1:35">
      <c r="F78" t="s">
        <v>71</v>
      </c>
      <c r="AA78" s="50"/>
      <c r="AB78" s="131"/>
      <c r="AC78" s="131"/>
      <c r="AD78" s="131"/>
      <c r="AE78" s="131"/>
      <c r="AF78" s="131"/>
      <c r="AG78" s="131"/>
      <c r="AH78" s="131"/>
      <c r="AI78" s="133"/>
    </row>
    <row r="79" spans="1:35">
      <c r="J79" s="36"/>
      <c r="AA79" s="155"/>
      <c r="AB79" s="156"/>
      <c r="AC79" s="156"/>
      <c r="AD79" s="156"/>
      <c r="AE79" s="156"/>
      <c r="AF79" s="156"/>
      <c r="AG79" s="156"/>
      <c r="AH79" s="156"/>
      <c r="AI79" s="157"/>
    </row>
    <row r="80" spans="1:35">
      <c r="H80" s="328" t="s">
        <v>100</v>
      </c>
      <c r="I80" s="329"/>
      <c r="J80" s="130"/>
      <c r="K80" s="330" t="s">
        <v>101</v>
      </c>
      <c r="L80" s="331"/>
    </row>
    <row r="81" spans="1:36">
      <c r="H81" s="159" t="s">
        <v>52</v>
      </c>
      <c r="I81" s="160" t="s">
        <v>96</v>
      </c>
      <c r="J81" s="130"/>
      <c r="K81" s="161" t="s">
        <v>52</v>
      </c>
      <c r="L81" s="162" t="s">
        <v>96</v>
      </c>
      <c r="AA81" s="163"/>
      <c r="AB81" s="164"/>
      <c r="AC81" s="324" t="s">
        <v>102</v>
      </c>
      <c r="AD81" s="324"/>
      <c r="AE81" s="324"/>
      <c r="AF81" s="164"/>
      <c r="AG81" s="164"/>
      <c r="AH81" s="165"/>
      <c r="AI81" s="36"/>
      <c r="AJ81" s="166"/>
    </row>
    <row r="82" spans="1:36">
      <c r="H82" s="167">
        <v>15</v>
      </c>
      <c r="I82" s="55">
        <v>7.194</v>
      </c>
      <c r="J82" s="130"/>
      <c r="K82" s="168">
        <v>30</v>
      </c>
      <c r="L82" s="169">
        <v>2.99</v>
      </c>
      <c r="AA82" s="123"/>
      <c r="AB82" s="170"/>
      <c r="AC82" s="325" t="s">
        <v>103</v>
      </c>
      <c r="AD82" s="325"/>
      <c r="AE82" s="325"/>
      <c r="AF82" s="170"/>
      <c r="AG82" s="170"/>
      <c r="AH82" s="171"/>
      <c r="AI82" s="36"/>
      <c r="AJ82" s="166"/>
    </row>
    <row r="83" spans="1:36">
      <c r="H83" s="172">
        <v>20</v>
      </c>
      <c r="I83" s="173">
        <v>6.774</v>
      </c>
      <c r="J83" s="174"/>
      <c r="K83" s="175">
        <v>50</v>
      </c>
      <c r="L83" s="176">
        <v>2.57</v>
      </c>
      <c r="AA83" s="123"/>
      <c r="AB83" s="124"/>
      <c r="AC83" s="124" t="s">
        <v>52</v>
      </c>
      <c r="AD83" s="124" t="s">
        <v>53</v>
      </c>
      <c r="AE83" s="124" t="s">
        <v>96</v>
      </c>
      <c r="AF83" s="124" t="s">
        <v>36</v>
      </c>
      <c r="AG83" s="124"/>
      <c r="AH83" s="171"/>
      <c r="AI83" s="166"/>
      <c r="AJ83" s="166"/>
    </row>
    <row r="84" spans="1:36">
      <c r="H84" s="172">
        <v>30</v>
      </c>
      <c r="I84" s="55">
        <v>6.1550000000000002</v>
      </c>
      <c r="J84" s="130"/>
      <c r="K84" s="175">
        <v>40</v>
      </c>
      <c r="L84" s="176">
        <v>3.6949999999999998</v>
      </c>
      <c r="AA84" s="123">
        <v>5.95</v>
      </c>
      <c r="AB84" s="124" t="s">
        <v>104</v>
      </c>
      <c r="AC84" s="124">
        <v>15</v>
      </c>
      <c r="AD84" s="124">
        <v>1.5</v>
      </c>
      <c r="AE84" s="124">
        <v>7.194</v>
      </c>
      <c r="AF84" s="124">
        <v>24.2</v>
      </c>
      <c r="AG84" s="124"/>
      <c r="AH84" s="171"/>
      <c r="AI84" s="166"/>
      <c r="AJ84" s="166"/>
    </row>
    <row r="85" spans="1:36">
      <c r="H85" s="172">
        <v>50</v>
      </c>
      <c r="I85" s="55">
        <v>5.9089999999999998</v>
      </c>
      <c r="J85" s="130"/>
      <c r="K85" s="177">
        <v>50</v>
      </c>
      <c r="L85" s="178">
        <v>3.0950000000000002</v>
      </c>
      <c r="AA85" s="123">
        <f>+AA84+1</f>
        <v>6.95</v>
      </c>
      <c r="AB85" s="124" t="s">
        <v>104</v>
      </c>
      <c r="AC85" s="124">
        <v>30</v>
      </c>
      <c r="AD85" s="124">
        <v>1.5</v>
      </c>
      <c r="AE85" s="124">
        <v>6.1550000000000002</v>
      </c>
      <c r="AF85" s="124">
        <v>13.7</v>
      </c>
      <c r="AG85" s="124"/>
      <c r="AH85" s="171"/>
      <c r="AI85" s="166"/>
      <c r="AJ85" s="166"/>
    </row>
    <row r="86" spans="1:36">
      <c r="A86" s="36"/>
      <c r="B86" s="36"/>
      <c r="C86" s="36"/>
      <c r="D86" s="36"/>
      <c r="E86" s="36"/>
      <c r="F86" s="36"/>
      <c r="H86" s="172">
        <v>15</v>
      </c>
      <c r="I86" s="55">
        <v>10.59</v>
      </c>
      <c r="J86" s="130"/>
      <c r="K86" s="320" t="s">
        <v>105</v>
      </c>
      <c r="L86" s="321"/>
      <c r="AA86" s="123">
        <f t="shared" ref="AA86:AA88" si="12">+AA85+1</f>
        <v>7.95</v>
      </c>
      <c r="AB86" s="124" t="s">
        <v>104</v>
      </c>
      <c r="AC86" s="124">
        <v>15</v>
      </c>
      <c r="AD86" s="124">
        <v>2.5</v>
      </c>
      <c r="AE86" s="179">
        <v>10.59</v>
      </c>
      <c r="AF86" s="124">
        <v>32.5</v>
      </c>
      <c r="AG86" s="124"/>
      <c r="AH86" s="171"/>
      <c r="AI86" s="166"/>
      <c r="AJ86" s="166"/>
    </row>
    <row r="87" spans="1:36">
      <c r="A87" s="36"/>
      <c r="B87" s="36"/>
      <c r="C87" s="36"/>
      <c r="D87" s="36"/>
      <c r="E87" s="36"/>
      <c r="F87" s="36"/>
      <c r="H87" s="180">
        <v>25</v>
      </c>
      <c r="I87" s="160">
        <v>9.49</v>
      </c>
      <c r="J87" s="130"/>
      <c r="K87" s="181">
        <v>50</v>
      </c>
      <c r="L87" s="182">
        <v>4.66</v>
      </c>
      <c r="AA87" s="123">
        <f t="shared" si="12"/>
        <v>8.9499999999999993</v>
      </c>
      <c r="AB87" s="124" t="s">
        <v>106</v>
      </c>
      <c r="AC87" s="124">
        <v>30</v>
      </c>
      <c r="AD87" s="124">
        <v>1.5</v>
      </c>
      <c r="AE87" s="125">
        <v>2.99</v>
      </c>
      <c r="AF87" s="183">
        <v>13.863043974878922</v>
      </c>
      <c r="AG87" s="124"/>
      <c r="AH87" s="171"/>
      <c r="AI87" s="36"/>
      <c r="AJ87" s="166"/>
    </row>
    <row r="88" spans="1:36">
      <c r="A88" s="36"/>
      <c r="B88" s="36"/>
      <c r="C88" s="37"/>
      <c r="D88" s="36"/>
      <c r="E88" s="36"/>
      <c r="F88" s="36"/>
      <c r="H88" s="326" t="s">
        <v>107</v>
      </c>
      <c r="I88" s="327"/>
      <c r="J88" s="130"/>
      <c r="AA88" s="123">
        <f t="shared" si="12"/>
        <v>9.9499999999999993</v>
      </c>
      <c r="AB88" s="124" t="s">
        <v>106</v>
      </c>
      <c r="AC88" s="124">
        <v>40</v>
      </c>
      <c r="AD88" s="124">
        <v>2.5</v>
      </c>
      <c r="AE88" s="184">
        <v>3.6949999999999998</v>
      </c>
      <c r="AF88" s="183">
        <v>11.518829192894593</v>
      </c>
      <c r="AG88" s="124"/>
      <c r="AH88" s="171"/>
      <c r="AI88" s="36"/>
      <c r="AJ88" s="166"/>
    </row>
    <row r="89" spans="1:36">
      <c r="A89" s="36"/>
      <c r="B89" s="37"/>
      <c r="C89" s="37"/>
      <c r="D89" s="37"/>
      <c r="E89" s="36"/>
      <c r="F89" s="36"/>
      <c r="H89" s="185">
        <v>10</v>
      </c>
      <c r="I89" s="186">
        <v>7.86</v>
      </c>
      <c r="J89" s="130"/>
      <c r="AA89" s="123"/>
      <c r="AB89" s="124"/>
      <c r="AC89" s="325" t="s">
        <v>99</v>
      </c>
      <c r="AD89" s="325"/>
      <c r="AE89" s="325"/>
      <c r="AF89" s="124"/>
      <c r="AG89" s="124"/>
      <c r="AH89" s="171"/>
      <c r="AI89" s="166"/>
      <c r="AJ89" s="166"/>
    </row>
    <row r="90" spans="1:36">
      <c r="A90" s="36"/>
      <c r="B90" s="37"/>
      <c r="C90" s="37"/>
      <c r="D90" s="37"/>
      <c r="E90" s="36"/>
      <c r="F90" s="36"/>
      <c r="H90" s="159">
        <v>10</v>
      </c>
      <c r="I90" s="160">
        <v>8.6</v>
      </c>
      <c r="J90" s="130"/>
      <c r="AA90" s="123">
        <v>6.05</v>
      </c>
      <c r="AB90" s="124" t="s">
        <v>104</v>
      </c>
      <c r="AC90" s="124">
        <v>25</v>
      </c>
      <c r="AD90" s="124">
        <v>1.5</v>
      </c>
      <c r="AE90" s="124">
        <v>6.774</v>
      </c>
      <c r="AF90" s="124">
        <v>10.7</v>
      </c>
      <c r="AG90" s="124"/>
      <c r="AH90" s="171"/>
      <c r="AI90" s="36"/>
      <c r="AJ90" s="166"/>
    </row>
    <row r="91" spans="1:36">
      <c r="A91" s="36"/>
      <c r="B91" s="37"/>
      <c r="C91" s="37"/>
      <c r="D91" s="37"/>
      <c r="E91" s="36"/>
      <c r="F91" s="36"/>
      <c r="J91" s="187"/>
      <c r="AA91" s="123">
        <f>+AA90+1</f>
        <v>7.05</v>
      </c>
      <c r="AB91" s="124" t="s">
        <v>104</v>
      </c>
      <c r="AC91" s="124">
        <v>50</v>
      </c>
      <c r="AD91" s="124">
        <v>1.5</v>
      </c>
      <c r="AE91" s="124">
        <v>5.9089999999999998</v>
      </c>
      <c r="AF91" s="124">
        <v>6.5</v>
      </c>
      <c r="AG91" s="124"/>
      <c r="AH91" s="171"/>
      <c r="AI91" s="36"/>
      <c r="AJ91" s="166"/>
    </row>
    <row r="92" spans="1:36">
      <c r="A92" s="36"/>
      <c r="B92" s="37"/>
      <c r="C92" s="37"/>
      <c r="D92" s="37"/>
      <c r="E92" s="36"/>
      <c r="F92" s="36"/>
      <c r="H92" s="117" t="s">
        <v>97</v>
      </c>
      <c r="I92" s="188"/>
      <c r="J92" s="189"/>
      <c r="K92" s="190" t="s">
        <v>98</v>
      </c>
      <c r="L92" s="190"/>
      <c r="M92" s="191"/>
      <c r="AA92" s="123">
        <f t="shared" ref="AA92:AA94" si="13">+AA91+1</f>
        <v>8.0500000000000007</v>
      </c>
      <c r="AB92" s="124" t="s">
        <v>104</v>
      </c>
      <c r="AC92" s="124">
        <v>25</v>
      </c>
      <c r="AD92" s="124">
        <v>2.5</v>
      </c>
      <c r="AE92" s="179">
        <v>9.49</v>
      </c>
      <c r="AF92" s="124">
        <v>13.8</v>
      </c>
      <c r="AG92" s="124"/>
      <c r="AH92" s="171"/>
      <c r="AI92" s="36"/>
      <c r="AJ92" s="166"/>
    </row>
    <row r="93" spans="1:36">
      <c r="A93" s="36"/>
      <c r="B93" s="37"/>
      <c r="C93" s="37"/>
      <c r="D93" s="37"/>
      <c r="E93" s="36"/>
      <c r="F93" s="36"/>
      <c r="H93" s="192">
        <v>10</v>
      </c>
      <c r="I93" s="193">
        <v>27.8</v>
      </c>
      <c r="J93" s="194"/>
      <c r="K93" s="195">
        <v>25</v>
      </c>
      <c r="L93" s="195"/>
      <c r="M93" s="196">
        <v>8.02</v>
      </c>
      <c r="AA93" s="123">
        <f t="shared" si="13"/>
        <v>9.0500000000000007</v>
      </c>
      <c r="AB93" s="124" t="s">
        <v>106</v>
      </c>
      <c r="AC93" s="124">
        <v>50</v>
      </c>
      <c r="AD93" s="124">
        <v>1.5</v>
      </c>
      <c r="AE93" s="184">
        <v>2.57</v>
      </c>
      <c r="AF93" s="183">
        <v>6.661897784227393</v>
      </c>
      <c r="AG93" s="124"/>
      <c r="AH93" s="171"/>
      <c r="AJ93" s="166"/>
    </row>
    <row r="94" spans="1:36">
      <c r="A94" s="36"/>
      <c r="B94" s="37"/>
      <c r="C94" s="37"/>
      <c r="D94" s="37"/>
      <c r="E94" s="36"/>
      <c r="F94" s="36"/>
      <c r="H94" s="197">
        <v>25</v>
      </c>
      <c r="I94" s="198">
        <v>10.335000000000001</v>
      </c>
      <c r="J94" s="137"/>
      <c r="K94" s="199">
        <v>50</v>
      </c>
      <c r="L94" s="200"/>
      <c r="M94" s="201">
        <v>2.62</v>
      </c>
      <c r="AA94" s="123">
        <f t="shared" si="13"/>
        <v>10.050000000000001</v>
      </c>
      <c r="AB94" s="124" t="s">
        <v>106</v>
      </c>
      <c r="AC94" s="124">
        <v>50</v>
      </c>
      <c r="AD94" s="124">
        <v>2.5</v>
      </c>
      <c r="AE94" s="184">
        <v>3.0950000000000002</v>
      </c>
      <c r="AF94" s="183">
        <v>5.4512988449368409</v>
      </c>
      <c r="AG94" s="124"/>
      <c r="AH94" s="171"/>
      <c r="AJ94" s="36"/>
    </row>
    <row r="95" spans="1:36">
      <c r="A95" s="36"/>
      <c r="B95" s="37"/>
      <c r="C95" s="37"/>
      <c r="D95" s="37"/>
      <c r="E95" s="36"/>
      <c r="F95" s="36"/>
      <c r="H95" s="197">
        <v>15</v>
      </c>
      <c r="I95" s="198">
        <v>16.399999999999999</v>
      </c>
      <c r="J95" s="137"/>
      <c r="K95" s="199">
        <v>30</v>
      </c>
      <c r="L95" s="200"/>
      <c r="M95" s="201">
        <v>5.71</v>
      </c>
      <c r="AA95" s="127"/>
      <c r="AB95" s="202"/>
      <c r="AC95" s="202"/>
      <c r="AD95" s="202"/>
      <c r="AE95" s="202"/>
      <c r="AF95" s="202"/>
      <c r="AG95" s="202"/>
      <c r="AH95" s="203"/>
      <c r="AJ95" s="36"/>
    </row>
    <row r="96" spans="1:36">
      <c r="A96" s="36"/>
      <c r="B96" s="37"/>
      <c r="C96" s="37"/>
      <c r="D96" s="37"/>
      <c r="E96" s="36"/>
      <c r="F96" s="36"/>
      <c r="H96" s="197">
        <v>35</v>
      </c>
      <c r="I96" s="198">
        <v>7.7</v>
      </c>
      <c r="J96" s="137"/>
      <c r="K96" s="204">
        <v>50</v>
      </c>
      <c r="L96" s="205"/>
      <c r="M96" s="206">
        <v>1.96</v>
      </c>
      <c r="AJ96" s="36"/>
    </row>
    <row r="97" spans="1:36">
      <c r="A97" s="36"/>
      <c r="B97" s="37"/>
      <c r="C97" s="37"/>
      <c r="D97" s="37"/>
      <c r="E97" s="36"/>
      <c r="F97" s="36"/>
      <c r="H97" s="197">
        <v>20</v>
      </c>
      <c r="I97" s="198">
        <v>15.5</v>
      </c>
      <c r="J97" s="137"/>
      <c r="T97" s="207" t="s">
        <v>71</v>
      </c>
      <c r="U97" t="s">
        <v>71</v>
      </c>
      <c r="AG97" s="36"/>
      <c r="AH97" s="36"/>
      <c r="AI97" s="36"/>
      <c r="AJ97" s="36"/>
    </row>
    <row r="98" spans="1:36">
      <c r="A98" s="36"/>
      <c r="B98" s="37"/>
      <c r="C98" s="37"/>
      <c r="D98" s="37"/>
      <c r="E98" s="208"/>
      <c r="F98" s="208"/>
      <c r="G98" s="208"/>
      <c r="H98" s="209">
        <v>40</v>
      </c>
      <c r="I98" s="210">
        <v>7.24</v>
      </c>
      <c r="J98" s="137"/>
      <c r="K98" s="208"/>
      <c r="L98" s="208"/>
      <c r="M98" s="208"/>
      <c r="N98" s="208"/>
      <c r="O98" s="208"/>
      <c r="P98" s="187"/>
      <c r="Q98" s="187"/>
      <c r="R98" s="187"/>
      <c r="S98" s="187"/>
      <c r="T98" s="187"/>
      <c r="U98" s="187"/>
      <c r="V98" s="187"/>
      <c r="W98" s="187"/>
      <c r="AG98" s="36"/>
      <c r="AH98" s="36"/>
      <c r="AI98" s="37"/>
      <c r="AJ98" s="36"/>
    </row>
    <row r="99" spans="1:36">
      <c r="A99" s="36"/>
      <c r="B99" s="36"/>
      <c r="C99" s="36"/>
      <c r="D99" s="36"/>
      <c r="E99" s="187"/>
      <c r="F99" s="187"/>
      <c r="G99" s="208"/>
      <c r="J99" s="36"/>
      <c r="K99" s="208"/>
      <c r="L99" s="208"/>
      <c r="M99" s="208"/>
      <c r="N99" s="187"/>
      <c r="O99" s="187"/>
      <c r="P99" s="187"/>
      <c r="Q99" s="187"/>
      <c r="R99" s="187"/>
      <c r="S99" s="187"/>
      <c r="T99" s="187"/>
      <c r="U99" s="187"/>
      <c r="V99" s="187"/>
      <c r="W99" s="187"/>
      <c r="AG99" s="36"/>
      <c r="AH99" s="211"/>
      <c r="AI99" s="37"/>
      <c r="AJ99" s="36"/>
    </row>
    <row r="100" spans="1:36">
      <c r="A100" s="36"/>
      <c r="B100" s="36"/>
      <c r="C100" s="36"/>
      <c r="D100" s="36"/>
      <c r="E100" s="130"/>
      <c r="F100" s="130"/>
      <c r="G100" s="130"/>
      <c r="K100" s="130"/>
      <c r="L100" s="130"/>
      <c r="M100" s="130"/>
      <c r="N100" s="130"/>
      <c r="O100" s="130"/>
      <c r="P100" s="130"/>
      <c r="Q100" s="130"/>
      <c r="R100" s="130"/>
      <c r="S100" s="187"/>
      <c r="T100" s="130"/>
      <c r="U100" s="130"/>
      <c r="V100" s="187"/>
      <c r="W100" s="187"/>
      <c r="AG100" s="36"/>
      <c r="AH100" s="37"/>
      <c r="AI100" s="37"/>
      <c r="AJ100" s="36"/>
    </row>
    <row r="101" spans="1:36">
      <c r="E101" s="130"/>
      <c r="F101" s="130"/>
      <c r="G101" s="130"/>
      <c r="K101" s="137"/>
      <c r="L101" s="137"/>
      <c r="M101" s="130"/>
      <c r="N101" s="137"/>
      <c r="O101" s="130"/>
      <c r="P101" s="212"/>
      <c r="Q101" s="130"/>
      <c r="R101" s="130"/>
      <c r="S101" s="137"/>
      <c r="T101" s="137"/>
      <c r="U101" s="130"/>
      <c r="V101" s="130"/>
      <c r="W101" s="187"/>
      <c r="AG101" s="36"/>
      <c r="AH101" s="37"/>
      <c r="AI101" s="36"/>
      <c r="AJ101" s="36"/>
    </row>
    <row r="102" spans="1:36">
      <c r="E102" s="130"/>
      <c r="F102" s="130"/>
      <c r="G102" s="130"/>
      <c r="K102" s="137"/>
      <c r="L102" s="137"/>
      <c r="M102" s="130"/>
      <c r="N102" s="137"/>
      <c r="O102" s="130"/>
      <c r="P102" s="212"/>
      <c r="Q102" s="130"/>
      <c r="R102" s="130"/>
      <c r="S102" s="137"/>
      <c r="T102" s="137"/>
      <c r="U102" s="130"/>
      <c r="V102" s="130"/>
      <c r="W102" s="187"/>
      <c r="AG102" s="36"/>
      <c r="AH102" s="36"/>
      <c r="AI102" s="36"/>
      <c r="AJ102" s="36"/>
    </row>
    <row r="103" spans="1:36">
      <c r="E103" s="130"/>
      <c r="F103" s="130"/>
      <c r="G103" s="130"/>
      <c r="H103" s="174"/>
      <c r="I103" s="130"/>
      <c r="J103" s="130"/>
      <c r="K103" s="137"/>
      <c r="L103" s="137"/>
      <c r="M103" s="130"/>
      <c r="N103" s="137"/>
      <c r="O103" s="130"/>
      <c r="P103" s="212"/>
      <c r="Q103" s="137"/>
      <c r="R103" s="130"/>
      <c r="S103" s="137"/>
      <c r="T103" s="137"/>
      <c r="U103" s="130"/>
      <c r="V103" s="130"/>
      <c r="W103" s="187"/>
      <c r="AG103" s="36"/>
      <c r="AH103" s="36"/>
      <c r="AI103" s="36"/>
      <c r="AJ103" s="36"/>
    </row>
    <row r="104" spans="1:36">
      <c r="E104" s="130"/>
      <c r="F104" s="130"/>
      <c r="G104" s="130"/>
      <c r="H104" s="174"/>
      <c r="I104" s="130"/>
      <c r="J104" s="130"/>
      <c r="K104" s="137"/>
      <c r="L104" s="137"/>
      <c r="M104" s="130"/>
      <c r="N104" s="137"/>
      <c r="O104" s="130"/>
      <c r="P104" s="212"/>
      <c r="Q104" s="137"/>
      <c r="R104" s="130"/>
      <c r="S104" s="137"/>
      <c r="T104" s="137"/>
      <c r="U104" s="130"/>
      <c r="V104" s="130"/>
      <c r="W104" s="187"/>
      <c r="AG104" s="36"/>
      <c r="AH104" s="213"/>
      <c r="AI104" s="36"/>
      <c r="AJ104" s="36"/>
    </row>
    <row r="105" spans="1:36">
      <c r="E105" s="130"/>
      <c r="F105" s="130"/>
      <c r="G105" s="130"/>
      <c r="H105" s="174"/>
      <c r="I105" s="130"/>
      <c r="J105" s="130"/>
      <c r="K105" s="137"/>
      <c r="L105" s="137"/>
      <c r="M105" s="130"/>
      <c r="N105" s="137"/>
      <c r="O105" s="130"/>
      <c r="P105" s="212"/>
      <c r="Q105" s="130"/>
      <c r="R105" s="130"/>
      <c r="S105" s="137"/>
      <c r="T105" s="137"/>
      <c r="U105" s="130"/>
      <c r="V105" s="130"/>
      <c r="W105" s="187"/>
      <c r="AG105" s="36"/>
      <c r="AH105" s="213"/>
      <c r="AI105" s="36"/>
      <c r="AJ105" s="36"/>
    </row>
    <row r="106" spans="1:36">
      <c r="E106" s="130"/>
      <c r="F106" s="130"/>
      <c r="G106" s="130"/>
      <c r="H106" s="328" t="s">
        <v>100</v>
      </c>
      <c r="I106" s="329"/>
      <c r="J106" s="130"/>
      <c r="M106" s="330" t="s">
        <v>101</v>
      </c>
      <c r="N106" s="331"/>
      <c r="O106" s="130"/>
      <c r="P106" s="212"/>
      <c r="Q106" s="130"/>
      <c r="R106" s="130"/>
      <c r="S106" s="137"/>
      <c r="T106" s="137"/>
      <c r="U106" s="130"/>
      <c r="V106" s="130"/>
      <c r="W106" s="187"/>
      <c r="AG106" s="36"/>
      <c r="AH106" s="213"/>
      <c r="AI106" s="36"/>
      <c r="AJ106" s="36"/>
    </row>
    <row r="107" spans="1:36">
      <c r="E107" s="187"/>
      <c r="F107" s="187"/>
      <c r="G107" s="187"/>
      <c r="H107" s="159" t="s">
        <v>52</v>
      </c>
      <c r="I107" s="160" t="s">
        <v>36</v>
      </c>
      <c r="J107" s="130"/>
      <c r="M107" s="161" t="s">
        <v>52</v>
      </c>
      <c r="N107" s="162" t="s">
        <v>36</v>
      </c>
      <c r="O107" s="187"/>
      <c r="P107" s="37"/>
      <c r="Q107" s="187"/>
      <c r="R107" s="187"/>
      <c r="S107" s="187"/>
      <c r="T107" s="187"/>
      <c r="U107" s="187"/>
      <c r="V107" s="187"/>
      <c r="W107" s="187"/>
      <c r="AG107" s="36"/>
      <c r="AH107" s="213"/>
      <c r="AI107" s="36"/>
      <c r="AJ107" s="36"/>
    </row>
    <row r="108" spans="1:36">
      <c r="E108" s="187"/>
      <c r="F108" s="187"/>
      <c r="G108" s="208"/>
      <c r="H108" s="167">
        <v>15</v>
      </c>
      <c r="I108" s="55">
        <v>24.2</v>
      </c>
      <c r="J108" s="130"/>
      <c r="M108" s="168">
        <v>30</v>
      </c>
      <c r="N108" s="169">
        <v>13.863043974878922</v>
      </c>
      <c r="O108" s="187"/>
      <c r="P108" s="37"/>
      <c r="Q108" s="187"/>
      <c r="R108" s="187"/>
      <c r="S108" s="187"/>
      <c r="T108" s="187"/>
      <c r="U108" s="187"/>
      <c r="V108" s="187"/>
      <c r="W108" s="187"/>
    </row>
    <row r="109" spans="1:36">
      <c r="E109" s="130"/>
      <c r="F109" s="130"/>
      <c r="G109" s="130"/>
      <c r="H109" s="172">
        <v>20</v>
      </c>
      <c r="I109" s="55">
        <v>10.7</v>
      </c>
      <c r="J109" s="130"/>
      <c r="M109" s="175">
        <v>50</v>
      </c>
      <c r="N109" s="176">
        <v>6.661897784227393</v>
      </c>
      <c r="O109" s="130"/>
      <c r="P109" s="37"/>
      <c r="Q109" s="130"/>
      <c r="R109" s="130"/>
      <c r="S109" s="130"/>
      <c r="T109" s="187"/>
      <c r="U109" s="187"/>
      <c r="V109" s="187"/>
      <c r="W109" s="187"/>
    </row>
    <row r="110" spans="1:36">
      <c r="E110" s="187"/>
      <c r="F110" s="187"/>
      <c r="G110" s="187"/>
      <c r="H110" s="172">
        <v>30</v>
      </c>
      <c r="I110" s="55">
        <v>13.7</v>
      </c>
      <c r="J110" s="130"/>
      <c r="M110" s="175">
        <v>40</v>
      </c>
      <c r="N110" s="176">
        <v>11.518829192894593</v>
      </c>
      <c r="O110" s="187"/>
      <c r="P110" s="37"/>
      <c r="Q110" s="187"/>
      <c r="R110" s="187"/>
      <c r="S110" s="187"/>
      <c r="T110" s="187"/>
      <c r="U110" s="187"/>
      <c r="V110" s="187"/>
      <c r="W110" s="187"/>
    </row>
    <row r="111" spans="1:36">
      <c r="H111" s="172">
        <v>50</v>
      </c>
      <c r="I111" s="55">
        <v>6.5</v>
      </c>
      <c r="J111" s="130"/>
      <c r="M111" s="177">
        <v>50</v>
      </c>
      <c r="N111" s="178">
        <v>5.45129884493684</v>
      </c>
      <c r="P111" s="37"/>
    </row>
    <row r="112" spans="1:36">
      <c r="H112" s="172">
        <v>15</v>
      </c>
      <c r="I112" s="55">
        <v>32.5</v>
      </c>
      <c r="J112" s="130"/>
      <c r="M112" s="320" t="s">
        <v>105</v>
      </c>
      <c r="N112" s="321"/>
      <c r="P112" s="37"/>
    </row>
    <row r="113" spans="8:16">
      <c r="H113" s="180">
        <v>25</v>
      </c>
      <c r="I113" s="160">
        <v>13.8</v>
      </c>
      <c r="J113" s="130"/>
      <c r="M113" s="181">
        <v>50</v>
      </c>
      <c r="N113" s="182">
        <v>4</v>
      </c>
      <c r="P113" s="214"/>
    </row>
    <row r="114" spans="8:16">
      <c r="H114" s="322" t="s">
        <v>107</v>
      </c>
      <c r="I114" s="323"/>
      <c r="J114" s="130"/>
      <c r="P114" s="214"/>
    </row>
    <row r="115" spans="8:16">
      <c r="H115" s="215">
        <v>10</v>
      </c>
      <c r="I115" s="216">
        <v>6.1</v>
      </c>
      <c r="J115" s="130"/>
      <c r="P115" s="211"/>
    </row>
    <row r="116" spans="8:16">
      <c r="J116" s="36"/>
      <c r="P116" s="211"/>
    </row>
    <row r="117" spans="8:16">
      <c r="J117" s="187"/>
      <c r="P117" s="36"/>
    </row>
    <row r="118" spans="8:16">
      <c r="H118" s="217" t="s">
        <v>97</v>
      </c>
      <c r="I118" s="218" t="s">
        <v>36</v>
      </c>
      <c r="J118" s="130"/>
      <c r="K118" s="219" t="s">
        <v>98</v>
      </c>
      <c r="L118" s="220"/>
      <c r="M118" s="221" t="s">
        <v>36</v>
      </c>
      <c r="P118" s="36"/>
    </row>
    <row r="119" spans="8:16">
      <c r="H119" s="192">
        <v>10</v>
      </c>
      <c r="I119" s="222">
        <v>77.5</v>
      </c>
      <c r="J119" s="137"/>
      <c r="K119" s="223">
        <v>25</v>
      </c>
      <c r="L119" s="195"/>
      <c r="M119" s="196">
        <v>17.940000000000001</v>
      </c>
    </row>
    <row r="120" spans="8:16">
      <c r="H120" s="197">
        <v>25</v>
      </c>
      <c r="I120" s="198">
        <v>20.2</v>
      </c>
      <c r="J120" s="137"/>
      <c r="K120" s="199">
        <v>50</v>
      </c>
      <c r="L120" s="200"/>
      <c r="M120" s="201">
        <v>5.15</v>
      </c>
    </row>
    <row r="121" spans="8:16">
      <c r="H121" s="197">
        <v>15</v>
      </c>
      <c r="I121" s="198">
        <v>28.6</v>
      </c>
      <c r="J121" s="137"/>
      <c r="K121" s="199">
        <v>30</v>
      </c>
      <c r="L121" s="200"/>
      <c r="M121" s="201">
        <v>13.91</v>
      </c>
    </row>
    <row r="122" spans="8:16">
      <c r="H122" s="197">
        <v>35</v>
      </c>
      <c r="I122" s="198">
        <v>7.02</v>
      </c>
      <c r="J122" s="137"/>
      <c r="K122" s="204">
        <v>50</v>
      </c>
      <c r="L122" s="205"/>
      <c r="M122" s="206">
        <v>3.91</v>
      </c>
    </row>
    <row r="123" spans="8:16">
      <c r="H123" s="197">
        <v>20</v>
      </c>
      <c r="I123" s="198">
        <v>24.77</v>
      </c>
      <c r="J123" s="137"/>
    </row>
    <row r="124" spans="8:16">
      <c r="H124" s="209">
        <v>40</v>
      </c>
      <c r="I124" s="210">
        <v>5.85</v>
      </c>
      <c r="J124" s="137"/>
      <c r="K124" s="208"/>
      <c r="L124" s="208"/>
      <c r="M124" s="208"/>
      <c r="N124" s="208"/>
    </row>
    <row r="125" spans="8:16">
      <c r="J125" s="187"/>
    </row>
    <row r="129" spans="1:14">
      <c r="A129" s="1"/>
      <c r="B129" s="1"/>
      <c r="C129" s="1"/>
      <c r="D129" s="1"/>
      <c r="E129" s="1"/>
      <c r="F129" s="1"/>
      <c r="G129" s="1"/>
      <c r="I129" s="1"/>
      <c r="J129" s="1"/>
      <c r="K129" s="1"/>
      <c r="M129" s="1"/>
      <c r="N129" s="1"/>
    </row>
    <row r="130" spans="1:14">
      <c r="A130" s="1"/>
      <c r="B130" s="1"/>
      <c r="C130" s="85"/>
      <c r="D130" s="1"/>
      <c r="E130" s="1"/>
      <c r="F130" s="136"/>
      <c r="G130" s="1"/>
      <c r="H130" s="1"/>
      <c r="I130" s="1"/>
    </row>
    <row r="131" spans="1:14">
      <c r="A131" s="1"/>
      <c r="B131" s="1"/>
      <c r="C131" s="85"/>
      <c r="D131" s="1"/>
      <c r="E131" s="1"/>
      <c r="F131" s="136"/>
      <c r="G131" s="1"/>
      <c r="H131" s="136"/>
      <c r="I131" s="1"/>
    </row>
    <row r="132" spans="1:14">
      <c r="A132" s="1"/>
      <c r="B132" s="1"/>
      <c r="C132" s="85"/>
      <c r="D132" s="1"/>
      <c r="E132" s="1"/>
      <c r="F132" s="136"/>
      <c r="G132" s="1"/>
      <c r="H132" s="136"/>
      <c r="I132" s="1"/>
    </row>
    <row r="133" spans="1:14">
      <c r="A133" s="1"/>
      <c r="B133" s="1"/>
      <c r="C133" s="85"/>
      <c r="D133" s="1"/>
      <c r="E133" s="1"/>
      <c r="F133" s="136"/>
      <c r="G133" s="1"/>
      <c r="H133" s="136"/>
      <c r="I133" s="1"/>
    </row>
    <row r="134" spans="1:14">
      <c r="A134" s="1"/>
      <c r="B134" s="1"/>
      <c r="C134" s="85"/>
      <c r="D134" s="1"/>
      <c r="E134" s="1"/>
      <c r="F134" s="136"/>
      <c r="G134" s="1"/>
      <c r="H134" s="136"/>
      <c r="I134" s="1"/>
    </row>
    <row r="135" spans="1:14">
      <c r="A135" s="1"/>
      <c r="B135" s="1"/>
      <c r="C135" s="85"/>
      <c r="D135" s="1"/>
      <c r="E135" s="1"/>
      <c r="F135" s="136"/>
      <c r="G135" s="1"/>
      <c r="H135" s="136"/>
      <c r="I135" s="1"/>
    </row>
  </sheetData>
  <mergeCells count="25">
    <mergeCell ref="B5:C5"/>
    <mergeCell ref="F6:I6"/>
    <mergeCell ref="E41:Q41"/>
    <mergeCell ref="M5:N5"/>
    <mergeCell ref="H80:I80"/>
    <mergeCell ref="K80:L80"/>
    <mergeCell ref="C63:F63"/>
    <mergeCell ref="P1:W1"/>
    <mergeCell ref="P3:W3"/>
    <mergeCell ref="O4:S4"/>
    <mergeCell ref="E61:Q61"/>
    <mergeCell ref="AA62:AI62"/>
    <mergeCell ref="D4:K5"/>
    <mergeCell ref="D28:K29"/>
    <mergeCell ref="AD63:AF63"/>
    <mergeCell ref="AD72:AF72"/>
    <mergeCell ref="M112:N112"/>
    <mergeCell ref="H114:I114"/>
    <mergeCell ref="AC81:AE81"/>
    <mergeCell ref="AC82:AE82"/>
    <mergeCell ref="K86:L86"/>
    <mergeCell ref="H88:I88"/>
    <mergeCell ref="AC89:AE89"/>
    <mergeCell ref="H106:I106"/>
    <mergeCell ref="M106:N106"/>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New Scenarios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Sullivan</dc:creator>
  <cp:lastModifiedBy>Dr. Sullivan</cp:lastModifiedBy>
  <cp:lastPrinted>2014-02-19T14:59:28Z</cp:lastPrinted>
  <dcterms:created xsi:type="dcterms:W3CDTF">2014-02-18T22:05:48Z</dcterms:created>
  <dcterms:modified xsi:type="dcterms:W3CDTF">2014-03-14T14:48:27Z</dcterms:modified>
</cp:coreProperties>
</file>