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%wt" sheetId="1" r:id="rId1"/>
    <sheet name="Micromol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9" i="2" l="1"/>
  <c r="W28" i="2" l="1"/>
  <c r="S28" i="2"/>
  <c r="T28" i="2"/>
  <c r="U28" i="2"/>
  <c r="V28" i="2"/>
  <c r="R28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9" i="2"/>
  <c r="P28" i="2"/>
  <c r="M28" i="2"/>
  <c r="K28" i="2"/>
  <c r="N10" i="2"/>
  <c r="O10" i="2" s="1"/>
  <c r="P10" i="2" s="1"/>
  <c r="N11" i="2"/>
  <c r="O11" i="2" s="1"/>
  <c r="P11" i="2" s="1"/>
  <c r="N12" i="2"/>
  <c r="O12" i="2" s="1"/>
  <c r="P12" i="2" s="1"/>
  <c r="N13" i="2"/>
  <c r="O13" i="2" s="1"/>
  <c r="P13" i="2" s="1"/>
  <c r="N14" i="2"/>
  <c r="O14" i="2" s="1"/>
  <c r="P14" i="2" s="1"/>
  <c r="N15" i="2"/>
  <c r="O15" i="2" s="1"/>
  <c r="P15" i="2" s="1"/>
  <c r="N16" i="2"/>
  <c r="O16" i="2" s="1"/>
  <c r="P16" i="2" s="1"/>
  <c r="N17" i="2"/>
  <c r="O17" i="2" s="1"/>
  <c r="P17" i="2" s="1"/>
  <c r="N18" i="2"/>
  <c r="O18" i="2" s="1"/>
  <c r="P18" i="2" s="1"/>
  <c r="N19" i="2"/>
  <c r="O19" i="2" s="1"/>
  <c r="P19" i="2" s="1"/>
  <c r="N20" i="2"/>
  <c r="O20" i="2" s="1"/>
  <c r="P20" i="2" s="1"/>
  <c r="N21" i="2"/>
  <c r="O21" i="2" s="1"/>
  <c r="P21" i="2" s="1"/>
  <c r="N22" i="2"/>
  <c r="O22" i="2" s="1"/>
  <c r="P22" i="2" s="1"/>
  <c r="N23" i="2"/>
  <c r="O23" i="2" s="1"/>
  <c r="P23" i="2" s="1"/>
  <c r="N24" i="2"/>
  <c r="O24" i="2" s="1"/>
  <c r="P24" i="2" s="1"/>
  <c r="N25" i="2"/>
  <c r="O25" i="2" s="1"/>
  <c r="P25" i="2" s="1"/>
  <c r="N26" i="2"/>
  <c r="O26" i="2" s="1"/>
  <c r="P26" i="2" s="1"/>
  <c r="N9" i="2"/>
  <c r="N28" i="2" s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9" i="2"/>
  <c r="L28" i="2" s="1"/>
  <c r="I28" i="2"/>
  <c r="E28" i="2"/>
  <c r="F28" i="2"/>
  <c r="G28" i="2"/>
  <c r="H28" i="2"/>
  <c r="D28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9" i="2"/>
  <c r="G16" i="1"/>
  <c r="BW19" i="1"/>
  <c r="BW18" i="1"/>
  <c r="BW17" i="1"/>
  <c r="BW16" i="1"/>
  <c r="BS19" i="1"/>
  <c r="BS18" i="1"/>
  <c r="BS17" i="1"/>
  <c r="BS16" i="1"/>
  <c r="BO19" i="1"/>
  <c r="BO18" i="1"/>
  <c r="BO17" i="1"/>
  <c r="BO16" i="1"/>
  <c r="BK19" i="1"/>
  <c r="BK18" i="1"/>
  <c r="BK17" i="1"/>
  <c r="BK16" i="1"/>
  <c r="BG19" i="1"/>
  <c r="BG18" i="1"/>
  <c r="BG17" i="1"/>
  <c r="BG16" i="1"/>
  <c r="BC19" i="1"/>
  <c r="BC18" i="1"/>
  <c r="BC17" i="1"/>
  <c r="BC16" i="1"/>
  <c r="AY19" i="1"/>
  <c r="AY18" i="1"/>
  <c r="AY17" i="1"/>
  <c r="AY16" i="1"/>
  <c r="AU19" i="1"/>
  <c r="AU18" i="1"/>
  <c r="AU17" i="1"/>
  <c r="AU16" i="1"/>
  <c r="AQ19" i="1"/>
  <c r="AQ18" i="1"/>
  <c r="AQ17" i="1"/>
  <c r="AQ16" i="1"/>
  <c r="AM19" i="1"/>
  <c r="AM18" i="1"/>
  <c r="AM17" i="1"/>
  <c r="AM16" i="1"/>
  <c r="AI19" i="1"/>
  <c r="AI18" i="1"/>
  <c r="AI17" i="1"/>
  <c r="AI16" i="1"/>
  <c r="AE19" i="1"/>
  <c r="AE18" i="1"/>
  <c r="AE17" i="1"/>
  <c r="AE16" i="1"/>
  <c r="AA19" i="1"/>
  <c r="AA18" i="1"/>
  <c r="AA17" i="1"/>
  <c r="AA16" i="1"/>
  <c r="W19" i="1"/>
  <c r="W18" i="1"/>
  <c r="W17" i="1"/>
  <c r="W16" i="1"/>
  <c r="S19" i="1"/>
  <c r="S18" i="1"/>
  <c r="S17" i="1"/>
  <c r="S16" i="1"/>
  <c r="O19" i="1"/>
  <c r="O18" i="1"/>
  <c r="O17" i="1"/>
  <c r="O16" i="1"/>
  <c r="K19" i="1"/>
  <c r="K18" i="1"/>
  <c r="K17" i="1"/>
  <c r="K16" i="1"/>
  <c r="G19" i="1"/>
  <c r="G18" i="1"/>
  <c r="G17" i="1"/>
  <c r="E3" i="1"/>
  <c r="BU8" i="1"/>
  <c r="BV8" i="1" s="1"/>
  <c r="BW8" i="1" s="1"/>
  <c r="BU7" i="1"/>
  <c r="BV7" i="1" s="1"/>
  <c r="BW7" i="1" s="1"/>
  <c r="BV6" i="1"/>
  <c r="BW6" i="1" s="1"/>
  <c r="BU6" i="1"/>
  <c r="BU5" i="1"/>
  <c r="BV5" i="1" s="1"/>
  <c r="BW5" i="1" s="1"/>
  <c r="BV4" i="1"/>
  <c r="BW4" i="1" s="1"/>
  <c r="BU4" i="1"/>
  <c r="BU3" i="1"/>
  <c r="BV3" i="1" s="1"/>
  <c r="BW3" i="1" s="1"/>
  <c r="BQ8" i="1"/>
  <c r="BR8" i="1" s="1"/>
  <c r="BS8" i="1" s="1"/>
  <c r="BQ7" i="1"/>
  <c r="BR7" i="1" s="1"/>
  <c r="BS7" i="1" s="1"/>
  <c r="BR6" i="1"/>
  <c r="BS6" i="1" s="1"/>
  <c r="BQ6" i="1"/>
  <c r="BQ5" i="1"/>
  <c r="BR5" i="1" s="1"/>
  <c r="BS5" i="1" s="1"/>
  <c r="BR4" i="1"/>
  <c r="BS4" i="1" s="1"/>
  <c r="BQ4" i="1"/>
  <c r="BQ3" i="1"/>
  <c r="BR3" i="1" s="1"/>
  <c r="BS3" i="1" s="1"/>
  <c r="BM8" i="1"/>
  <c r="BN8" i="1" s="1"/>
  <c r="BO8" i="1" s="1"/>
  <c r="BM7" i="1"/>
  <c r="BN7" i="1" s="1"/>
  <c r="BO7" i="1" s="1"/>
  <c r="BN6" i="1"/>
  <c r="BO6" i="1" s="1"/>
  <c r="BM6" i="1"/>
  <c r="BM5" i="1"/>
  <c r="BN5" i="1" s="1"/>
  <c r="BO5" i="1" s="1"/>
  <c r="BN4" i="1"/>
  <c r="BO4" i="1" s="1"/>
  <c r="BM4" i="1"/>
  <c r="BM3" i="1"/>
  <c r="BN3" i="1" s="1"/>
  <c r="BO3" i="1" s="1"/>
  <c r="BI8" i="1"/>
  <c r="BJ8" i="1" s="1"/>
  <c r="BK8" i="1" s="1"/>
  <c r="BI7" i="1"/>
  <c r="BJ7" i="1" s="1"/>
  <c r="BK7" i="1" s="1"/>
  <c r="BJ6" i="1"/>
  <c r="BK6" i="1" s="1"/>
  <c r="BI6" i="1"/>
  <c r="BI5" i="1"/>
  <c r="BJ5" i="1" s="1"/>
  <c r="BK5" i="1" s="1"/>
  <c r="BJ4" i="1"/>
  <c r="BK4" i="1" s="1"/>
  <c r="BI4" i="1"/>
  <c r="BI3" i="1"/>
  <c r="BJ3" i="1" s="1"/>
  <c r="BK3" i="1" s="1"/>
  <c r="BE8" i="1"/>
  <c r="BF8" i="1" s="1"/>
  <c r="BG8" i="1" s="1"/>
  <c r="BE7" i="1"/>
  <c r="BF7" i="1" s="1"/>
  <c r="BG7" i="1" s="1"/>
  <c r="BF6" i="1"/>
  <c r="BG6" i="1" s="1"/>
  <c r="BE6" i="1"/>
  <c r="BE5" i="1"/>
  <c r="BF5" i="1" s="1"/>
  <c r="BG5" i="1" s="1"/>
  <c r="BF4" i="1"/>
  <c r="BG4" i="1" s="1"/>
  <c r="BE4" i="1"/>
  <c r="BE3" i="1"/>
  <c r="BF3" i="1" s="1"/>
  <c r="BG3" i="1" s="1"/>
  <c r="BA8" i="1"/>
  <c r="BB8" i="1" s="1"/>
  <c r="BC8" i="1" s="1"/>
  <c r="BB7" i="1"/>
  <c r="BC7" i="1" s="1"/>
  <c r="BA7" i="1"/>
  <c r="BA6" i="1"/>
  <c r="BB6" i="1" s="1"/>
  <c r="BC6" i="1" s="1"/>
  <c r="BB5" i="1"/>
  <c r="BC5" i="1" s="1"/>
  <c r="BA5" i="1"/>
  <c r="BA4" i="1"/>
  <c r="BB4" i="1" s="1"/>
  <c r="BC4" i="1" s="1"/>
  <c r="BB3" i="1"/>
  <c r="BC3" i="1" s="1"/>
  <c r="BA3" i="1"/>
  <c r="AW8" i="1"/>
  <c r="AX8" i="1" s="1"/>
  <c r="AY8" i="1" s="1"/>
  <c r="AW7" i="1"/>
  <c r="AX7" i="1" s="1"/>
  <c r="AY7" i="1" s="1"/>
  <c r="AX6" i="1"/>
  <c r="AY6" i="1" s="1"/>
  <c r="AW6" i="1"/>
  <c r="AW5" i="1"/>
  <c r="AX5" i="1" s="1"/>
  <c r="AY5" i="1" s="1"/>
  <c r="AX4" i="1"/>
  <c r="AY4" i="1" s="1"/>
  <c r="AW4" i="1"/>
  <c r="AW3" i="1"/>
  <c r="AX3" i="1" s="1"/>
  <c r="AY3" i="1" s="1"/>
  <c r="AS8" i="1"/>
  <c r="AT8" i="1" s="1"/>
  <c r="AU8" i="1" s="1"/>
  <c r="AT7" i="1"/>
  <c r="AU7" i="1" s="1"/>
  <c r="AS7" i="1"/>
  <c r="AS6" i="1"/>
  <c r="AT6" i="1" s="1"/>
  <c r="AU6" i="1" s="1"/>
  <c r="AT5" i="1"/>
  <c r="AU5" i="1" s="1"/>
  <c r="AS5" i="1"/>
  <c r="AS4" i="1"/>
  <c r="AT4" i="1" s="1"/>
  <c r="AU4" i="1" s="1"/>
  <c r="AT3" i="1"/>
  <c r="AU3" i="1" s="1"/>
  <c r="AS3" i="1"/>
  <c r="AO8" i="1"/>
  <c r="AP8" i="1" s="1"/>
  <c r="AQ8" i="1" s="1"/>
  <c r="AO7" i="1"/>
  <c r="AP7" i="1" s="1"/>
  <c r="AQ7" i="1" s="1"/>
  <c r="AP6" i="1"/>
  <c r="AQ6" i="1" s="1"/>
  <c r="AO6" i="1"/>
  <c r="AO5" i="1"/>
  <c r="AP5" i="1" s="1"/>
  <c r="AQ5" i="1" s="1"/>
  <c r="AP4" i="1"/>
  <c r="AQ4" i="1" s="1"/>
  <c r="AO4" i="1"/>
  <c r="AO3" i="1"/>
  <c r="AP3" i="1" s="1"/>
  <c r="AQ3" i="1" s="1"/>
  <c r="AK8" i="1"/>
  <c r="AL8" i="1" s="1"/>
  <c r="AM8" i="1" s="1"/>
  <c r="AL7" i="1"/>
  <c r="AM7" i="1" s="1"/>
  <c r="AK7" i="1"/>
  <c r="AK6" i="1"/>
  <c r="AL6" i="1" s="1"/>
  <c r="AM6" i="1" s="1"/>
  <c r="AL5" i="1"/>
  <c r="AM5" i="1" s="1"/>
  <c r="AK5" i="1"/>
  <c r="AK4" i="1"/>
  <c r="AL4" i="1" s="1"/>
  <c r="AM4" i="1" s="1"/>
  <c r="AL3" i="1"/>
  <c r="AM3" i="1" s="1"/>
  <c r="AK3" i="1"/>
  <c r="AG8" i="1"/>
  <c r="AH8" i="1" s="1"/>
  <c r="AI8" i="1" s="1"/>
  <c r="AG7" i="1"/>
  <c r="AH7" i="1" s="1"/>
  <c r="AI7" i="1" s="1"/>
  <c r="AH6" i="1"/>
  <c r="AI6" i="1" s="1"/>
  <c r="AG6" i="1"/>
  <c r="AG5" i="1"/>
  <c r="AH5" i="1" s="1"/>
  <c r="AI5" i="1" s="1"/>
  <c r="AH4" i="1"/>
  <c r="AI4" i="1" s="1"/>
  <c r="AG4" i="1"/>
  <c r="AG3" i="1"/>
  <c r="AH3" i="1" s="1"/>
  <c r="AI3" i="1" s="1"/>
  <c r="AC8" i="1"/>
  <c r="AD8" i="1" s="1"/>
  <c r="AE8" i="1" s="1"/>
  <c r="AC7" i="1"/>
  <c r="AD7" i="1" s="1"/>
  <c r="AE7" i="1" s="1"/>
  <c r="AD6" i="1"/>
  <c r="AE6" i="1" s="1"/>
  <c r="AC6" i="1"/>
  <c r="AC5" i="1"/>
  <c r="AD5" i="1" s="1"/>
  <c r="AE5" i="1" s="1"/>
  <c r="AD4" i="1"/>
  <c r="AE4" i="1" s="1"/>
  <c r="AC4" i="1"/>
  <c r="AC3" i="1"/>
  <c r="AD3" i="1" s="1"/>
  <c r="AE3" i="1" s="1"/>
  <c r="Z8" i="1"/>
  <c r="AA8" i="1" s="1"/>
  <c r="Y8" i="1"/>
  <c r="Y7" i="1"/>
  <c r="Z7" i="1" s="1"/>
  <c r="AA7" i="1" s="1"/>
  <c r="Z6" i="1"/>
  <c r="AA6" i="1" s="1"/>
  <c r="Y6" i="1"/>
  <c r="Y5" i="1"/>
  <c r="Z5" i="1" s="1"/>
  <c r="AA5" i="1" s="1"/>
  <c r="Z4" i="1"/>
  <c r="AA4" i="1" s="1"/>
  <c r="Y4" i="1"/>
  <c r="Y3" i="1"/>
  <c r="Z3" i="1" s="1"/>
  <c r="AA3" i="1" s="1"/>
  <c r="U8" i="1"/>
  <c r="V8" i="1" s="1"/>
  <c r="W8" i="1" s="1"/>
  <c r="U7" i="1"/>
  <c r="V7" i="1" s="1"/>
  <c r="W7" i="1" s="1"/>
  <c r="V6" i="1"/>
  <c r="W6" i="1" s="1"/>
  <c r="U6" i="1"/>
  <c r="U5" i="1"/>
  <c r="V5" i="1" s="1"/>
  <c r="W5" i="1" s="1"/>
  <c r="V4" i="1"/>
  <c r="W4" i="1" s="1"/>
  <c r="U4" i="1"/>
  <c r="U3" i="1"/>
  <c r="V3" i="1" s="1"/>
  <c r="W3" i="1" s="1"/>
  <c r="Q8" i="1"/>
  <c r="R8" i="1" s="1"/>
  <c r="S8" i="1" s="1"/>
  <c r="Q7" i="1"/>
  <c r="R7" i="1" s="1"/>
  <c r="S7" i="1" s="1"/>
  <c r="R6" i="1"/>
  <c r="S6" i="1" s="1"/>
  <c r="Q6" i="1"/>
  <c r="Q5" i="1"/>
  <c r="R5" i="1" s="1"/>
  <c r="S5" i="1" s="1"/>
  <c r="R4" i="1"/>
  <c r="S4" i="1" s="1"/>
  <c r="Q4" i="1"/>
  <c r="Q3" i="1"/>
  <c r="R3" i="1" s="1"/>
  <c r="S3" i="1" s="1"/>
  <c r="M8" i="1"/>
  <c r="N8" i="1" s="1"/>
  <c r="O8" i="1" s="1"/>
  <c r="M7" i="1"/>
  <c r="N7" i="1" s="1"/>
  <c r="O7" i="1" s="1"/>
  <c r="M6" i="1"/>
  <c r="N6" i="1" s="1"/>
  <c r="O6" i="1" s="1"/>
  <c r="M5" i="1"/>
  <c r="N5" i="1" s="1"/>
  <c r="O5" i="1" s="1"/>
  <c r="N4" i="1"/>
  <c r="O4" i="1" s="1"/>
  <c r="M4" i="1"/>
  <c r="M3" i="1"/>
  <c r="N3" i="1" s="1"/>
  <c r="O3" i="1" s="1"/>
  <c r="I8" i="1"/>
  <c r="J8" i="1" s="1"/>
  <c r="K8" i="1" s="1"/>
  <c r="I7" i="1"/>
  <c r="J7" i="1" s="1"/>
  <c r="K7" i="1" s="1"/>
  <c r="J6" i="1"/>
  <c r="K6" i="1" s="1"/>
  <c r="I6" i="1"/>
  <c r="I5" i="1"/>
  <c r="J5" i="1" s="1"/>
  <c r="K5" i="1" s="1"/>
  <c r="J4" i="1"/>
  <c r="K4" i="1" s="1"/>
  <c r="I4" i="1"/>
  <c r="I3" i="1"/>
  <c r="J3" i="1" s="1"/>
  <c r="K3" i="1" s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G3" i="1"/>
  <c r="F3" i="1"/>
  <c r="O9" i="2" l="1"/>
  <c r="O28" i="2" l="1"/>
  <c r="P9" i="2"/>
</calcChain>
</file>

<file path=xl/sharedStrings.xml><?xml version="1.0" encoding="utf-8"?>
<sst xmlns="http://schemas.openxmlformats.org/spreadsheetml/2006/main" count="193" uniqueCount="78">
  <si>
    <t>GG2-018-INF  100x</t>
  </si>
  <si>
    <t>GG2-018-A-22hr  100x</t>
  </si>
  <si>
    <t>GG2-018-B-22hr  100x</t>
  </si>
  <si>
    <t>GG2-019-INF  100x</t>
  </si>
  <si>
    <t>GG2-019-A-90  100x</t>
  </si>
  <si>
    <t>GG2-019-B-90  100x</t>
  </si>
  <si>
    <t>Sample</t>
  </si>
  <si>
    <t xml:space="preserve">45  Sc  [ No Gas ] </t>
  </si>
  <si>
    <t xml:space="preserve">89  Y  [ No Gas ] </t>
  </si>
  <si>
    <t xml:space="preserve">139  La  [ No Gas ] </t>
  </si>
  <si>
    <t xml:space="preserve">140  Ce  [ No Gas ] </t>
  </si>
  <si>
    <t xml:space="preserve">141  Pr  [ No Gas ] </t>
  </si>
  <si>
    <t xml:space="preserve">146  Nd  [ No Gas ] </t>
  </si>
  <si>
    <t xml:space="preserve">147  Sm  [ No Gas ] </t>
  </si>
  <si>
    <t xml:space="preserve">153  Eu  [ No Gas ] </t>
  </si>
  <si>
    <t xml:space="preserve">157  Gd  [ No Gas ] </t>
  </si>
  <si>
    <t xml:space="preserve">159  Tb  [ No Gas ] </t>
  </si>
  <si>
    <t xml:space="preserve">163  Dy  [ No Gas ] </t>
  </si>
  <si>
    <t xml:space="preserve">165  Ho  [ No Gas ] </t>
  </si>
  <si>
    <t xml:space="preserve">166  Er  [ No Gas ] </t>
  </si>
  <si>
    <t xml:space="preserve">169  Tm  [ No Gas ] </t>
  </si>
  <si>
    <t xml:space="preserve">172  Yb  [ No Gas ] </t>
  </si>
  <si>
    <t xml:space="preserve">175  Lu  [ No Gas ] </t>
  </si>
  <si>
    <t xml:space="preserve">232  Th  [ No Gas ] </t>
  </si>
  <si>
    <t xml:space="preserve">238  U  [ No Gas ] </t>
  </si>
  <si>
    <t/>
  </si>
  <si>
    <t>Rjct</t>
  </si>
  <si>
    <t>Sample Name</t>
  </si>
  <si>
    <t>Conc. [ ppb ]</t>
  </si>
  <si>
    <t>GG1-198A Inf 100x</t>
  </si>
  <si>
    <t>GG1-198A 90 min 100x</t>
  </si>
  <si>
    <t>GG1-198B 90 min 100x</t>
  </si>
  <si>
    <t xml:space="preserve">GG1-198C 90 min 100x 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</si>
  <si>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</si>
  <si>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mg/L</t>
  </si>
  <si>
    <t>Total mg</t>
  </si>
  <si>
    <t>DF 100</t>
  </si>
  <si>
    <t>Vol .5 (L)</t>
  </si>
  <si>
    <t>GG1-198B Inf 100x</t>
  </si>
  <si>
    <t>GG1-198C Inf 100x</t>
  </si>
  <si>
    <t>Average Inf</t>
  </si>
  <si>
    <t>Blank</t>
  </si>
  <si>
    <t>ox</t>
  </si>
  <si>
    <t>Blank Loaded Media</t>
  </si>
  <si>
    <t>Oxidized Carbon</t>
  </si>
  <si>
    <t>Starting conditions</t>
  </si>
  <si>
    <t>Ending conditions</t>
  </si>
  <si>
    <t>Element</t>
  </si>
  <si>
    <t>g/mol</t>
  </si>
  <si>
    <t>Starting mg</t>
  </si>
  <si>
    <t>micromols</t>
  </si>
  <si>
    <t>Ending mg</t>
  </si>
  <si>
    <t>absorbed mgs</t>
  </si>
  <si>
    <t>absorbed micromols</t>
  </si>
  <si>
    <t>% micromoles removed</t>
  </si>
  <si>
    <t>Sc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</si>
  <si>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</si>
  <si>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</si>
  <si>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</si>
  <si>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</si>
  <si>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</si>
  <si>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</si>
  <si>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</si>
  <si>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</si>
  <si>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</si>
  <si>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</si>
  <si>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</si>
  <si>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</si>
  <si>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</si>
  <si>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</si>
  <si>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</si>
  <si>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Th</t>
  </si>
  <si>
    <t>U</t>
  </si>
  <si>
    <t>Totals</t>
  </si>
  <si>
    <t>So, 10.87 mg absorbed onto 500 mg of media is only 0.07% by wt.  on a relative molar basis.</t>
  </si>
  <si>
    <t>The data for this set  is obscured due to the fact that we have data (GG1-198)the was ran before we started getting elevated Y and Eu numbers from the ICP-MS.</t>
  </si>
  <si>
    <t>Media #1</t>
  </si>
  <si>
    <t>This is for Brine #2 500mL, 0.5g media, 2ppm each REE's. We still see a greater affinity for Sc, Th, U with these parameters. We also see that for the majority of metals, the Media #1 has equal or better capacity than the blank or the oxidized carbon. So that is good news.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</si>
</sst>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Microsoft Sans Serif"/>
      <family val="2"/>
    </font>
    <font>
      <sz val="9"/>
      <name val="Microsoft Sans Serif"/>
      <family val="2"/>
    </font>
    <font>
      <sz val="9"/>
      <color rgb="FF000000"/>
      <name val="Calibri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4" fillId="3" borderId="2" xfId="0" applyFont="1" applyFill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4" fillId="3" borderId="2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0" fillId="0" borderId="0" xfId="0"/>
    <xf numFmtId="0" fontId="4" fillId="3" borderId="2" xfId="0" applyFont="1" applyFill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3" borderId="2" xfId="0" applyFont="1" applyFill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3" borderId="2" xfId="0" applyFont="1" applyFill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0" fillId="0" borderId="0" xfId="0"/>
    <xf numFmtId="0" fontId="4" fillId="3" borderId="2" xfId="0" applyFont="1" applyFill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0" fillId="0" borderId="2" xfId="0" applyBorder="1"/>
    <xf numFmtId="0" fontId="4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7" xfId="0" applyBorder="1"/>
    <xf numFmtId="165" fontId="4" fillId="0" borderId="16" xfId="1" applyNumberFormat="1" applyFont="1" applyBorder="1" applyAlignment="1">
      <alignment horizontal="center" vertical="top"/>
    </xf>
    <xf numFmtId="165" fontId="4" fillId="0" borderId="17" xfId="1" applyNumberFormat="1" applyFont="1" applyBorder="1" applyAlignment="1">
      <alignment horizontal="center" vertical="top"/>
    </xf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4" borderId="8" xfId="0" applyFill="1" applyBorder="1"/>
    <xf numFmtId="164" fontId="4" fillId="4" borderId="11" xfId="0" applyNumberFormat="1" applyFont="1" applyFill="1" applyBorder="1" applyAlignment="1">
      <alignment horizontal="center" vertical="top"/>
    </xf>
    <xf numFmtId="164" fontId="4" fillId="4" borderId="0" xfId="0" applyNumberFormat="1" applyFont="1" applyFill="1" applyBorder="1" applyAlignment="1">
      <alignment horizontal="center" vertical="top"/>
    </xf>
    <xf numFmtId="0" fontId="0" fillId="4" borderId="6" xfId="0" applyFill="1" applyBorder="1"/>
    <xf numFmtId="0" fontId="0" fillId="4" borderId="7" xfId="0" applyFill="1" applyBorder="1"/>
    <xf numFmtId="164" fontId="0" fillId="4" borderId="13" xfId="0" applyNumberFormat="1" applyFill="1" applyBorder="1"/>
    <xf numFmtId="164" fontId="0" fillId="4" borderId="0" xfId="0" applyNumberForma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Brine #2 Media</a:t>
            </a:r>
            <a:r>
              <a:rPr lang="en-US" baseline="0"/>
              <a:t> #1</a:t>
            </a:r>
            <a:r>
              <a:rPr lang="en-US"/>
              <a:t> 1000:1 Ratio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Blank Loaded</c:v>
          </c:tx>
          <c:marker>
            <c:symbol val="none"/>
          </c:marker>
          <c:xVal>
            <c:strRef>
              <c:f>Micromolar!$B$9:$B$26</c:f>
              <c:strCache>
                <c:ptCount val="18"/>
                <c:pt idx="0">
                  <c:v>Sc</c:v>
                </c:pt>
                <c:pt idx="1">
                  <c:v>Y</c:v>
                </c:pt>
                <c:pt idx="2">
                  <c:v>La</c:v>
                </c:pt>
                <c:pt idx="3">
                  <c:v>Ce</c:v>
                </c:pt>
                <c:pt idx="4">
                  <c:v>Pr</c:v>
                </c:pt>
                <c:pt idx="5">
                  <c:v>Nd</c:v>
                </c:pt>
                <c:pt idx="6">
                  <c:v>Sm</c:v>
                </c:pt>
                <c:pt idx="7">
                  <c:v>Eu</c:v>
                </c:pt>
                <c:pt idx="8">
                  <c:v>Gd</c:v>
                </c:pt>
                <c:pt idx="9">
                  <c:v>Tb</c:v>
                </c:pt>
                <c:pt idx="10">
                  <c:v>Dy</c:v>
                </c:pt>
                <c:pt idx="11">
                  <c:v>Ho</c:v>
                </c:pt>
                <c:pt idx="12">
                  <c:v>Er</c:v>
                </c:pt>
                <c:pt idx="13">
                  <c:v>Tm</c:v>
                </c:pt>
                <c:pt idx="14">
                  <c:v>Yb</c:v>
                </c:pt>
                <c:pt idx="15">
                  <c:v>Lu</c:v>
                </c:pt>
                <c:pt idx="16">
                  <c:v>Th</c:v>
                </c:pt>
                <c:pt idx="17">
                  <c:v>U</c:v>
                </c:pt>
              </c:strCache>
            </c:strRef>
          </c:xVal>
          <c:yVal>
            <c:numRef>
              <c:f>Micromolar!$I$9:$I$26</c:f>
              <c:numCache>
                <c:formatCode>0.0%</c:formatCode>
                <c:ptCount val="18"/>
                <c:pt idx="0">
                  <c:v>0.10428100987925365</c:v>
                </c:pt>
                <c:pt idx="1">
                  <c:v>-1.3851744186046511</c:v>
                </c:pt>
                <c:pt idx="2">
                  <c:v>-1.4755959137343941E-2</c:v>
                </c:pt>
                <c:pt idx="3">
                  <c:v>-2.222222222222224E-3</c:v>
                </c:pt>
                <c:pt idx="4">
                  <c:v>6.1016949152542424E-2</c:v>
                </c:pt>
                <c:pt idx="5">
                  <c:v>5.6947608200455642E-2</c:v>
                </c:pt>
                <c:pt idx="6">
                  <c:v>0.1093573844419391</c:v>
                </c:pt>
                <c:pt idx="7">
                  <c:v>-0.61688311688311703</c:v>
                </c:pt>
                <c:pt idx="8">
                  <c:v>0.10538116591928248</c:v>
                </c:pt>
                <c:pt idx="9">
                  <c:v>0.1330275229357798</c:v>
                </c:pt>
                <c:pt idx="10">
                  <c:v>0.13023255813953485</c:v>
                </c:pt>
                <c:pt idx="11">
                  <c:v>0.10459770114942527</c:v>
                </c:pt>
                <c:pt idx="12">
                  <c:v>0.10442678774120315</c:v>
                </c:pt>
                <c:pt idx="13">
                  <c:v>0.12427409988385597</c:v>
                </c:pt>
                <c:pt idx="14">
                  <c:v>0.13816534541336351</c:v>
                </c:pt>
                <c:pt idx="15">
                  <c:v>0.12698412698412698</c:v>
                </c:pt>
                <c:pt idx="16">
                  <c:v>-0.16898148148148148</c:v>
                </c:pt>
                <c:pt idx="17">
                  <c:v>0.54835039817974973</c:v>
                </c:pt>
              </c:numCache>
            </c:numRef>
          </c:yVal>
          <c:smooth val="1"/>
        </c:ser>
        <c:ser>
          <c:idx val="1"/>
          <c:order val="1"/>
          <c:tx>
            <c:v>Oxidized Carbon</c:v>
          </c:tx>
          <c:marker>
            <c:symbol val="none"/>
          </c:marker>
          <c:xVal>
            <c:strRef>
              <c:f>Micromolar!$B$9:$B$26</c:f>
              <c:strCache>
                <c:ptCount val="18"/>
                <c:pt idx="0">
                  <c:v>Sc</c:v>
                </c:pt>
                <c:pt idx="1">
                  <c:v>Y</c:v>
                </c:pt>
                <c:pt idx="2">
                  <c:v>La</c:v>
                </c:pt>
                <c:pt idx="3">
                  <c:v>Ce</c:v>
                </c:pt>
                <c:pt idx="4">
                  <c:v>Pr</c:v>
                </c:pt>
                <c:pt idx="5">
                  <c:v>Nd</c:v>
                </c:pt>
                <c:pt idx="6">
                  <c:v>Sm</c:v>
                </c:pt>
                <c:pt idx="7">
                  <c:v>Eu</c:v>
                </c:pt>
                <c:pt idx="8">
                  <c:v>Gd</c:v>
                </c:pt>
                <c:pt idx="9">
                  <c:v>Tb</c:v>
                </c:pt>
                <c:pt idx="10">
                  <c:v>Dy</c:v>
                </c:pt>
                <c:pt idx="11">
                  <c:v>Ho</c:v>
                </c:pt>
                <c:pt idx="12">
                  <c:v>Er</c:v>
                </c:pt>
                <c:pt idx="13">
                  <c:v>Tm</c:v>
                </c:pt>
                <c:pt idx="14">
                  <c:v>Yb</c:v>
                </c:pt>
                <c:pt idx="15">
                  <c:v>Lu</c:v>
                </c:pt>
                <c:pt idx="16">
                  <c:v>Th</c:v>
                </c:pt>
                <c:pt idx="17">
                  <c:v>U</c:v>
                </c:pt>
              </c:strCache>
            </c:strRef>
          </c:xVal>
          <c:yVal>
            <c:numRef>
              <c:f>Micromolar!$P$9:$P$26</c:f>
              <c:numCache>
                <c:formatCode>0.0%</c:formatCode>
                <c:ptCount val="18"/>
                <c:pt idx="0">
                  <c:v>0.39077936333699231</c:v>
                </c:pt>
                <c:pt idx="1">
                  <c:v>-0.94767441860465118</c:v>
                </c:pt>
                <c:pt idx="2">
                  <c:v>0.15437003405221342</c:v>
                </c:pt>
                <c:pt idx="3">
                  <c:v>0.16555555555555557</c:v>
                </c:pt>
                <c:pt idx="4">
                  <c:v>0.16949152542372883</c:v>
                </c:pt>
                <c:pt idx="5">
                  <c:v>0.16514806378132121</c:v>
                </c:pt>
                <c:pt idx="6">
                  <c:v>0.16572717023675312</c:v>
                </c:pt>
                <c:pt idx="7">
                  <c:v>-0.41558441558441567</c:v>
                </c:pt>
                <c:pt idx="8">
                  <c:v>0.15695067264573992</c:v>
                </c:pt>
                <c:pt idx="9">
                  <c:v>0.15252293577981652</c:v>
                </c:pt>
                <c:pt idx="10">
                  <c:v>0.1430232558139535</c:v>
                </c:pt>
                <c:pt idx="11">
                  <c:v>0.14597701149425288</c:v>
                </c:pt>
                <c:pt idx="12">
                  <c:v>0.13053348467650394</c:v>
                </c:pt>
                <c:pt idx="13">
                  <c:v>0.14518002322880372</c:v>
                </c:pt>
                <c:pt idx="14">
                  <c:v>0.13816534541336351</c:v>
                </c:pt>
                <c:pt idx="15">
                  <c:v>0.13378684807256236</c:v>
                </c:pt>
                <c:pt idx="16">
                  <c:v>0.43981481481481477</c:v>
                </c:pt>
                <c:pt idx="17">
                  <c:v>0.30489192263936299</c:v>
                </c:pt>
              </c:numCache>
            </c:numRef>
          </c:yVal>
          <c:smooth val="1"/>
        </c:ser>
        <c:ser>
          <c:idx val="2"/>
          <c:order val="2"/>
          <c:tx>
            <c:v>Media #1</c:v>
          </c:tx>
          <c:marker>
            <c:symbol val="none"/>
          </c:marker>
          <c:xVal>
            <c:strRef>
              <c:f>Micromolar!$B$9:$B$26</c:f>
              <c:strCache>
                <c:ptCount val="18"/>
                <c:pt idx="0">
                  <c:v>Sc</c:v>
                </c:pt>
                <c:pt idx="1">
                  <c:v>Y</c:v>
                </c:pt>
                <c:pt idx="2">
                  <c:v>La</c:v>
                </c:pt>
                <c:pt idx="3">
                  <c:v>Ce</c:v>
                </c:pt>
                <c:pt idx="4">
                  <c:v>Pr</c:v>
                </c:pt>
                <c:pt idx="5">
                  <c:v>Nd</c:v>
                </c:pt>
                <c:pt idx="6">
                  <c:v>Sm</c:v>
                </c:pt>
                <c:pt idx="7">
                  <c:v>Eu</c:v>
                </c:pt>
                <c:pt idx="8">
                  <c:v>Gd</c:v>
                </c:pt>
                <c:pt idx="9">
                  <c:v>Tb</c:v>
                </c:pt>
                <c:pt idx="10">
                  <c:v>Dy</c:v>
                </c:pt>
                <c:pt idx="11">
                  <c:v>Ho</c:v>
                </c:pt>
                <c:pt idx="12">
                  <c:v>Er</c:v>
                </c:pt>
                <c:pt idx="13">
                  <c:v>Tm</c:v>
                </c:pt>
                <c:pt idx="14">
                  <c:v>Yb</c:v>
                </c:pt>
                <c:pt idx="15">
                  <c:v>Lu</c:v>
                </c:pt>
                <c:pt idx="16">
                  <c:v>Th</c:v>
                </c:pt>
                <c:pt idx="17">
                  <c:v>U</c:v>
                </c:pt>
              </c:strCache>
            </c:strRef>
          </c:xVal>
          <c:yVal>
            <c:numRef>
              <c:f>Micromolar!$W$9:$W$26</c:f>
              <c:numCache>
                <c:formatCode>0.0%</c:formatCode>
                <c:ptCount val="18"/>
                <c:pt idx="0">
                  <c:v>0.2645444566410538</c:v>
                </c:pt>
                <c:pt idx="1">
                  <c:v>0.87659883720930221</c:v>
                </c:pt>
                <c:pt idx="2">
                  <c:v>0.21112372304199778</c:v>
                </c:pt>
                <c:pt idx="3">
                  <c:v>0.24444444444444441</c:v>
                </c:pt>
                <c:pt idx="4">
                  <c:v>0.24067796610169487</c:v>
                </c:pt>
                <c:pt idx="5">
                  <c:v>0.2471526195899772</c:v>
                </c:pt>
                <c:pt idx="6">
                  <c:v>0.25366403607666288</c:v>
                </c:pt>
                <c:pt idx="7">
                  <c:v>0.57727272727272727</c:v>
                </c:pt>
                <c:pt idx="8">
                  <c:v>0.24887892376681614</c:v>
                </c:pt>
                <c:pt idx="9">
                  <c:v>0.25229357798165136</c:v>
                </c:pt>
                <c:pt idx="10">
                  <c:v>0.25581395348837205</c:v>
                </c:pt>
                <c:pt idx="11">
                  <c:v>0.25402298850574712</c:v>
                </c:pt>
                <c:pt idx="12">
                  <c:v>0.25879682179341656</c:v>
                </c:pt>
                <c:pt idx="13">
                  <c:v>0.25667828106852492</c:v>
                </c:pt>
                <c:pt idx="14">
                  <c:v>0.26160815402038506</c:v>
                </c:pt>
                <c:pt idx="15">
                  <c:v>0.26077097505668934</c:v>
                </c:pt>
                <c:pt idx="16">
                  <c:v>0.48958333333333331</c:v>
                </c:pt>
                <c:pt idx="17">
                  <c:v>0.48577929465301484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90976"/>
        <c:axId val="92200960"/>
      </c:scatterChart>
      <c:valAx>
        <c:axId val="9219097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crossAx val="92200960"/>
        <c:crosses val="autoZero"/>
        <c:crossBetween val="midCat"/>
      </c:valAx>
      <c:valAx>
        <c:axId val="922009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2190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29</xdr:row>
      <xdr:rowOff>109536</xdr:rowOff>
    </xdr:from>
    <xdr:to>
      <xdr:col>16</xdr:col>
      <xdr:colOff>9525</xdr:colOff>
      <xdr:row>46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3" sqref="D23"/>
    </sheetView>
  </sheetViews>
  <sheetFormatPr defaultRowHeight="15" x14ac:dyDescent="0.25"/>
  <cols>
    <col min="1" max="1" width="3.85546875" customWidth="1"/>
    <col min="2" max="2" width="4" customWidth="1"/>
    <col min="3" max="3" width="20.42578125" customWidth="1"/>
    <col min="4" max="4" width="16.28515625" customWidth="1"/>
    <col min="5" max="7" width="16.28515625" style="5" customWidth="1"/>
    <col min="8" max="8" width="16.140625" customWidth="1"/>
    <col min="9" max="11" width="16.140625" style="5" customWidth="1"/>
    <col min="12" max="12" width="16.85546875" customWidth="1"/>
    <col min="13" max="15" width="16.85546875" style="5" customWidth="1"/>
    <col min="16" max="16" width="16.140625" customWidth="1"/>
    <col min="17" max="19" width="16.140625" style="5" customWidth="1"/>
    <col min="20" max="20" width="17" customWidth="1"/>
    <col min="21" max="23" width="17" style="5" customWidth="1"/>
    <col min="24" max="24" width="15.85546875" customWidth="1"/>
    <col min="25" max="27" width="15.85546875" style="5" customWidth="1"/>
    <col min="28" max="28" width="16.28515625" customWidth="1"/>
    <col min="29" max="31" width="16.28515625" style="5" customWidth="1"/>
    <col min="32" max="32" width="16.140625" customWidth="1"/>
    <col min="33" max="35" width="16.140625" style="5" customWidth="1"/>
    <col min="36" max="36" width="16.28515625" customWidth="1"/>
    <col min="37" max="39" width="16.28515625" style="5" customWidth="1"/>
    <col min="40" max="40" width="16" customWidth="1"/>
    <col min="41" max="43" width="16" style="5" customWidth="1"/>
    <col min="44" max="44" width="15.7109375" customWidth="1"/>
    <col min="45" max="47" width="15.7109375" style="5" customWidth="1"/>
    <col min="48" max="48" width="16.42578125" customWidth="1"/>
    <col min="49" max="51" width="16.42578125" style="5" customWidth="1"/>
    <col min="52" max="52" width="15.85546875" customWidth="1"/>
    <col min="53" max="55" width="15.85546875" style="5" customWidth="1"/>
    <col min="56" max="56" width="15.7109375" customWidth="1"/>
    <col min="57" max="59" width="15.7109375" style="5" customWidth="1"/>
    <col min="60" max="60" width="15.7109375" customWidth="1"/>
    <col min="61" max="63" width="15.7109375" style="5" customWidth="1"/>
    <col min="64" max="64" width="16.85546875" customWidth="1"/>
    <col min="65" max="67" width="16.85546875" style="5" customWidth="1"/>
    <col min="68" max="68" width="16.5703125" customWidth="1"/>
    <col min="69" max="71" width="16.5703125" style="5" customWidth="1"/>
    <col min="72" max="72" width="16.7109375" customWidth="1"/>
    <col min="73" max="73" width="15.85546875" customWidth="1"/>
    <col min="74" max="74" width="16.5703125" customWidth="1"/>
    <col min="75" max="75" width="17.42578125" customWidth="1"/>
  </cols>
  <sheetData>
    <row r="1" spans="1:75" x14ac:dyDescent="0.25">
      <c r="A1" s="81" t="s">
        <v>6</v>
      </c>
      <c r="B1" s="82"/>
      <c r="C1" s="83"/>
      <c r="D1" s="3" t="s">
        <v>7</v>
      </c>
      <c r="E1" s="7" t="s">
        <v>33</v>
      </c>
      <c r="F1" s="7" t="s">
        <v>34</v>
      </c>
      <c r="G1" s="7" t="s">
        <v>35</v>
      </c>
      <c r="H1" s="4" t="s">
        <v>8</v>
      </c>
      <c r="I1" s="8" t="s">
        <v>33</v>
      </c>
      <c r="J1" s="8" t="s">
        <v>34</v>
      </c>
      <c r="K1" s="8" t="s">
        <v>35</v>
      </c>
      <c r="L1" s="3" t="s">
        <v>9</v>
      </c>
      <c r="M1" s="9" t="s">
        <v>33</v>
      </c>
      <c r="N1" s="9" t="s">
        <v>34</v>
      </c>
      <c r="O1" s="9" t="s">
        <v>35</v>
      </c>
      <c r="P1" s="3" t="s">
        <v>10</v>
      </c>
      <c r="Q1" s="10" t="s">
        <v>33</v>
      </c>
      <c r="R1" s="10" t="s">
        <v>34</v>
      </c>
      <c r="S1" s="10" t="s">
        <v>35</v>
      </c>
      <c r="T1" s="3" t="s">
        <v>11</v>
      </c>
      <c r="U1" s="11" t="s">
        <v>33</v>
      </c>
      <c r="V1" s="11" t="s">
        <v>34</v>
      </c>
      <c r="W1" s="11" t="s">
        <v>35</v>
      </c>
      <c r="X1" s="3" t="s">
        <v>12</v>
      </c>
      <c r="Y1" s="12" t="s">
        <v>33</v>
      </c>
      <c r="Z1" s="12" t="s">
        <v>34</v>
      </c>
      <c r="AA1" s="12" t="s">
        <v>35</v>
      </c>
      <c r="AB1" s="3" t="s">
        <v>13</v>
      </c>
      <c r="AC1" s="13" t="s">
        <v>33</v>
      </c>
      <c r="AD1" s="13" t="s">
        <v>34</v>
      </c>
      <c r="AE1" s="13" t="s">
        <v>35</v>
      </c>
      <c r="AF1" s="3" t="s">
        <v>14</v>
      </c>
      <c r="AG1" s="14" t="s">
        <v>33</v>
      </c>
      <c r="AH1" s="14" t="s">
        <v>34</v>
      </c>
      <c r="AI1" s="14" t="s">
        <v>35</v>
      </c>
      <c r="AJ1" s="3" t="s">
        <v>15</v>
      </c>
      <c r="AK1" s="15" t="s">
        <v>33</v>
      </c>
      <c r="AL1" s="15" t="s">
        <v>34</v>
      </c>
      <c r="AM1" s="15" t="s">
        <v>35</v>
      </c>
      <c r="AN1" s="3" t="s">
        <v>16</v>
      </c>
      <c r="AO1" s="16" t="s">
        <v>33</v>
      </c>
      <c r="AP1" s="16" t="s">
        <v>34</v>
      </c>
      <c r="AQ1" s="16" t="s">
        <v>35</v>
      </c>
      <c r="AR1" s="3" t="s">
        <v>17</v>
      </c>
      <c r="AS1" s="17" t="s">
        <v>33</v>
      </c>
      <c r="AT1" s="17" t="s">
        <v>34</v>
      </c>
      <c r="AU1" s="17" t="s">
        <v>35</v>
      </c>
      <c r="AV1" s="3" t="s">
        <v>18</v>
      </c>
      <c r="AW1" s="18" t="s">
        <v>33</v>
      </c>
      <c r="AX1" s="18" t="s">
        <v>34</v>
      </c>
      <c r="AY1" s="18" t="s">
        <v>35</v>
      </c>
      <c r="AZ1" s="3" t="s">
        <v>19</v>
      </c>
      <c r="BA1" s="19" t="s">
        <v>33</v>
      </c>
      <c r="BB1" s="19" t="s">
        <v>34</v>
      </c>
      <c r="BC1" s="19" t="s">
        <v>35</v>
      </c>
      <c r="BD1" s="3" t="s">
        <v>20</v>
      </c>
      <c r="BE1" s="20" t="s">
        <v>33</v>
      </c>
      <c r="BF1" s="20" t="s">
        <v>34</v>
      </c>
      <c r="BG1" s="20" t="s">
        <v>35</v>
      </c>
      <c r="BH1" s="3" t="s">
        <v>21</v>
      </c>
      <c r="BI1" s="21" t="s">
        <v>33</v>
      </c>
      <c r="BJ1" s="21" t="s">
        <v>34</v>
      </c>
      <c r="BK1" s="21" t="s">
        <v>35</v>
      </c>
      <c r="BL1" s="3" t="s">
        <v>22</v>
      </c>
      <c r="BM1" s="22" t="s">
        <v>33</v>
      </c>
      <c r="BN1" s="22" t="s">
        <v>34</v>
      </c>
      <c r="BO1" s="22" t="s">
        <v>35</v>
      </c>
      <c r="BP1" s="3" t="s">
        <v>23</v>
      </c>
      <c r="BQ1" s="23" t="s">
        <v>33</v>
      </c>
      <c r="BR1" s="23" t="s">
        <v>34</v>
      </c>
      <c r="BS1" s="23" t="s">
        <v>35</v>
      </c>
      <c r="BT1" s="3" t="s">
        <v>24</v>
      </c>
      <c r="BU1" s="24" t="s">
        <v>33</v>
      </c>
      <c r="BV1" s="24" t="s">
        <v>34</v>
      </c>
      <c r="BW1" s="24" t="s">
        <v>35</v>
      </c>
    </row>
    <row r="2" spans="1:75" x14ac:dyDescent="0.25">
      <c r="A2" s="3" t="s">
        <v>25</v>
      </c>
      <c r="B2" s="3" t="s">
        <v>26</v>
      </c>
      <c r="C2" s="3" t="s">
        <v>27</v>
      </c>
      <c r="D2" s="3" t="s">
        <v>28</v>
      </c>
      <c r="E2" s="7" t="s">
        <v>36</v>
      </c>
      <c r="F2" s="7"/>
      <c r="G2" s="7" t="s">
        <v>37</v>
      </c>
      <c r="H2" s="3" t="s">
        <v>28</v>
      </c>
      <c r="I2" s="8" t="s">
        <v>36</v>
      </c>
      <c r="J2" s="8"/>
      <c r="K2" s="8" t="s">
        <v>37</v>
      </c>
      <c r="L2" s="3" t="s">
        <v>28</v>
      </c>
      <c r="M2" s="9" t="s">
        <v>36</v>
      </c>
      <c r="N2" s="9"/>
      <c r="O2" s="9" t="s">
        <v>37</v>
      </c>
      <c r="P2" s="3" t="s">
        <v>28</v>
      </c>
      <c r="Q2" s="10" t="s">
        <v>36</v>
      </c>
      <c r="R2" s="10"/>
      <c r="S2" s="10" t="s">
        <v>37</v>
      </c>
      <c r="T2" s="3" t="s">
        <v>28</v>
      </c>
      <c r="U2" s="11" t="s">
        <v>36</v>
      </c>
      <c r="V2" s="11"/>
      <c r="W2" s="11" t="s">
        <v>37</v>
      </c>
      <c r="X2" s="3" t="s">
        <v>28</v>
      </c>
      <c r="Y2" s="12" t="s">
        <v>36</v>
      </c>
      <c r="Z2" s="12"/>
      <c r="AA2" s="12" t="s">
        <v>37</v>
      </c>
      <c r="AB2" s="3" t="s">
        <v>28</v>
      </c>
      <c r="AC2" s="13" t="s">
        <v>36</v>
      </c>
      <c r="AD2" s="13"/>
      <c r="AE2" s="13" t="s">
        <v>37</v>
      </c>
      <c r="AF2" s="3" t="s">
        <v>28</v>
      </c>
      <c r="AG2" s="14" t="s">
        <v>36</v>
      </c>
      <c r="AH2" s="14"/>
      <c r="AI2" s="14" t="s">
        <v>37</v>
      </c>
      <c r="AJ2" s="3" t="s">
        <v>28</v>
      </c>
      <c r="AK2" s="15" t="s">
        <v>36</v>
      </c>
      <c r="AL2" s="15"/>
      <c r="AM2" s="15" t="s">
        <v>37</v>
      </c>
      <c r="AN2" s="3" t="s">
        <v>28</v>
      </c>
      <c r="AO2" s="16" t="s">
        <v>36</v>
      </c>
      <c r="AP2" s="16"/>
      <c r="AQ2" s="16" t="s">
        <v>37</v>
      </c>
      <c r="AR2" s="3" t="s">
        <v>28</v>
      </c>
      <c r="AS2" s="17" t="s">
        <v>36</v>
      </c>
      <c r="AT2" s="17"/>
      <c r="AU2" s="17" t="s">
        <v>37</v>
      </c>
      <c r="AV2" s="3" t="s">
        <v>28</v>
      </c>
      <c r="AW2" s="18" t="s">
        <v>36</v>
      </c>
      <c r="AX2" s="18"/>
      <c r="AY2" s="18" t="s">
        <v>37</v>
      </c>
      <c r="AZ2" s="3" t="s">
        <v>28</v>
      </c>
      <c r="BA2" s="19" t="s">
        <v>36</v>
      </c>
      <c r="BB2" s="19"/>
      <c r="BC2" s="19" t="s">
        <v>37</v>
      </c>
      <c r="BD2" s="3" t="s">
        <v>28</v>
      </c>
      <c r="BE2" s="20" t="s">
        <v>36</v>
      </c>
      <c r="BF2" s="20"/>
      <c r="BG2" s="20" t="s">
        <v>37</v>
      </c>
      <c r="BH2" s="3" t="s">
        <v>28</v>
      </c>
      <c r="BI2" s="21" t="s">
        <v>36</v>
      </c>
      <c r="BJ2" s="21"/>
      <c r="BK2" s="21" t="s">
        <v>37</v>
      </c>
      <c r="BL2" s="3" t="s">
        <v>28</v>
      </c>
      <c r="BM2" s="22" t="s">
        <v>36</v>
      </c>
      <c r="BN2" s="22"/>
      <c r="BO2" s="22" t="s">
        <v>37</v>
      </c>
      <c r="BP2" s="3" t="s">
        <v>28</v>
      </c>
      <c r="BQ2" s="23" t="s">
        <v>36</v>
      </c>
      <c r="BR2" s="23"/>
      <c r="BS2" s="23" t="s">
        <v>37</v>
      </c>
      <c r="BT2" s="3" t="s">
        <v>28</v>
      </c>
      <c r="BU2" s="24" t="s">
        <v>36</v>
      </c>
      <c r="BV2" s="24"/>
      <c r="BW2" s="24" t="s">
        <v>37</v>
      </c>
    </row>
    <row r="3" spans="1:75" x14ac:dyDescent="0.25">
      <c r="A3" s="2"/>
      <c r="B3" s="2" t="b">
        <v>0</v>
      </c>
      <c r="C3" s="2" t="s">
        <v>0</v>
      </c>
      <c r="D3" s="1">
        <v>19.316894569807999</v>
      </c>
      <c r="E3" s="6">
        <f>D3*100</f>
        <v>1931.6894569808001</v>
      </c>
      <c r="F3" s="6">
        <f>E3/1000</f>
        <v>1.9316894569808001</v>
      </c>
      <c r="G3" s="6">
        <f>F3*0.5</f>
        <v>0.96584472849040004</v>
      </c>
      <c r="H3" s="1">
        <v>325.129086195355</v>
      </c>
      <c r="I3" s="38">
        <f>H3*100</f>
        <v>32512.908619535501</v>
      </c>
      <c r="J3" s="38">
        <f>I3/1000</f>
        <v>32.512908619535501</v>
      </c>
      <c r="K3" s="38">
        <f>J3*0.5</f>
        <v>16.256454309767751</v>
      </c>
      <c r="L3" s="1">
        <v>19.6768436882431</v>
      </c>
      <c r="M3" s="38">
        <f>L3*100</f>
        <v>1967.68436882431</v>
      </c>
      <c r="N3" s="38">
        <f>M3/1000</f>
        <v>1.96768436882431</v>
      </c>
      <c r="O3" s="38">
        <f>N3*0.5</f>
        <v>0.98384218441215499</v>
      </c>
      <c r="P3" s="1">
        <v>21.237827190299502</v>
      </c>
      <c r="Q3" s="38">
        <f>P3*100</f>
        <v>2123.7827190299504</v>
      </c>
      <c r="R3" s="38">
        <f>Q3/1000</f>
        <v>2.1237827190299505</v>
      </c>
      <c r="S3" s="38">
        <f>R3*0.5</f>
        <v>1.0618913595149753</v>
      </c>
      <c r="T3" s="1">
        <v>20.0873228731528</v>
      </c>
      <c r="U3" s="38">
        <f>T3*100</f>
        <v>2008.73228731528</v>
      </c>
      <c r="V3" s="38">
        <f>U3/1000</f>
        <v>2.0087322873152802</v>
      </c>
      <c r="W3" s="38">
        <f>V3*0.5</f>
        <v>1.0043661436576401</v>
      </c>
      <c r="X3" s="1">
        <v>20.087857100601202</v>
      </c>
      <c r="Y3" s="38">
        <f>X3*100</f>
        <v>2008.7857100601202</v>
      </c>
      <c r="Z3" s="38">
        <f>Y3/1000</f>
        <v>2.0087857100601201</v>
      </c>
      <c r="AA3" s="38">
        <f>Z3*0.5</f>
        <v>1.00439285503006</v>
      </c>
      <c r="AB3" s="1">
        <v>20.381169955712998</v>
      </c>
      <c r="AC3" s="38">
        <f>AB3*100</f>
        <v>2038.1169955712999</v>
      </c>
      <c r="AD3" s="38">
        <f>AC3/1000</f>
        <v>2.0381169955712997</v>
      </c>
      <c r="AE3" s="38">
        <f>AD3*0.5</f>
        <v>1.0190584977856498</v>
      </c>
      <c r="AF3" s="1">
        <v>54.007928792180003</v>
      </c>
      <c r="AG3" s="38">
        <f>AF3*100</f>
        <v>5400.7928792180001</v>
      </c>
      <c r="AH3" s="38">
        <f>AG3/1000</f>
        <v>5.4007928792179998</v>
      </c>
      <c r="AI3" s="38">
        <f>AH3*0.5</f>
        <v>2.7003964396089999</v>
      </c>
      <c r="AJ3" s="1">
        <v>20.662962366784701</v>
      </c>
      <c r="AK3" s="38">
        <f>AJ3*100</f>
        <v>2066.29623667847</v>
      </c>
      <c r="AL3" s="38">
        <f>AK3/1000</f>
        <v>2.0662962366784701</v>
      </c>
      <c r="AM3" s="38">
        <f>AL3*0.5</f>
        <v>1.033148118339235</v>
      </c>
      <c r="AN3" s="1">
        <v>20.218777568978599</v>
      </c>
      <c r="AO3" s="38">
        <f>AN3*100</f>
        <v>2021.8777568978599</v>
      </c>
      <c r="AP3" s="38">
        <f>AO3/1000</f>
        <v>2.0218777568978599</v>
      </c>
      <c r="AQ3" s="38">
        <f>AP3*0.5</f>
        <v>1.0109388784489299</v>
      </c>
      <c r="AR3" s="1">
        <v>20.025262775790701</v>
      </c>
      <c r="AS3" s="38">
        <f>AR3*100</f>
        <v>2002.52627757907</v>
      </c>
      <c r="AT3" s="38">
        <f>AS3/1000</f>
        <v>2.00252627757907</v>
      </c>
      <c r="AU3" s="38">
        <f>AT3*0.5</f>
        <v>1.001263138789535</v>
      </c>
      <c r="AV3" s="1">
        <v>20.452962028529701</v>
      </c>
      <c r="AW3" s="38">
        <f>AV3*100</f>
        <v>2045.2962028529701</v>
      </c>
      <c r="AX3" s="38">
        <f>AW3/1000</f>
        <v>2.04529620285297</v>
      </c>
      <c r="AY3" s="38">
        <f>AX3*0.5</f>
        <v>1.022648101426485</v>
      </c>
      <c r="AZ3" s="1">
        <v>20.682782626456198</v>
      </c>
      <c r="BA3" s="38">
        <f>AZ3*100</f>
        <v>2068.2782626456196</v>
      </c>
      <c r="BB3" s="38">
        <f>BA3/1000</f>
        <v>2.0682782626456198</v>
      </c>
      <c r="BC3" s="38">
        <f>BB3*0.5</f>
        <v>1.0341391313228099</v>
      </c>
      <c r="BD3" s="1">
        <v>19.978068221494802</v>
      </c>
      <c r="BE3" s="38">
        <f>BD3*100</f>
        <v>1997.8068221494802</v>
      </c>
      <c r="BF3" s="38">
        <f>BE3/1000</f>
        <v>1.9978068221494802</v>
      </c>
      <c r="BG3" s="38">
        <f>BF3*0.5</f>
        <v>0.99890341107474012</v>
      </c>
      <c r="BH3" s="1">
        <v>20.5975919589951</v>
      </c>
      <c r="BI3" s="38">
        <f>BH3*100</f>
        <v>2059.7591958995099</v>
      </c>
      <c r="BJ3" s="38">
        <f>BI3/1000</f>
        <v>2.0597591958995101</v>
      </c>
      <c r="BK3" s="38">
        <f>BJ3*0.5</f>
        <v>1.029879597949755</v>
      </c>
      <c r="BL3" s="1">
        <v>20.560617729291899</v>
      </c>
      <c r="BM3" s="38">
        <f>BL3*100</f>
        <v>2056.0617729291898</v>
      </c>
      <c r="BN3" s="38">
        <f>BM3/1000</f>
        <v>2.0560617729291897</v>
      </c>
      <c r="BO3" s="38">
        <f>BN3*0.5</f>
        <v>1.0280308864645948</v>
      </c>
      <c r="BP3" s="1">
        <v>20.043275760254499</v>
      </c>
      <c r="BQ3" s="38">
        <f>BP3*100</f>
        <v>2004.3275760254498</v>
      </c>
      <c r="BR3" s="38">
        <f>BQ3/1000</f>
        <v>2.00432757602545</v>
      </c>
      <c r="BS3" s="38">
        <f>BR3*0.5</f>
        <v>1.002163788012725</v>
      </c>
      <c r="BT3" s="1">
        <v>20.783275466905401</v>
      </c>
      <c r="BU3" s="38">
        <f>BT3*100</f>
        <v>2078.3275466905402</v>
      </c>
      <c r="BV3" s="38">
        <f>BU3/1000</f>
        <v>2.0783275466905402</v>
      </c>
      <c r="BW3" s="38">
        <f>BV3*0.5</f>
        <v>1.0391637733452701</v>
      </c>
    </row>
    <row r="4" spans="1:75" x14ac:dyDescent="0.25">
      <c r="A4" s="2"/>
      <c r="B4" s="2" t="b">
        <v>0</v>
      </c>
      <c r="C4" s="2" t="s">
        <v>1</v>
      </c>
      <c r="D4" s="1">
        <v>16.759897322617299</v>
      </c>
      <c r="E4" s="38">
        <f t="shared" ref="E4:E8" si="0">D4*100</f>
        <v>1675.9897322617298</v>
      </c>
      <c r="F4" s="38">
        <f t="shared" ref="F4:F8" si="1">E4/1000</f>
        <v>1.6759897322617299</v>
      </c>
      <c r="G4" s="38">
        <f t="shared" ref="G4:G8" si="2">F4*0.5</f>
        <v>0.83799486613086493</v>
      </c>
      <c r="H4" s="1">
        <v>341.20769591775797</v>
      </c>
      <c r="I4" s="38">
        <f t="shared" ref="I4:I8" si="3">H4*100</f>
        <v>34120.769591775796</v>
      </c>
      <c r="J4" s="38">
        <f t="shared" ref="J4:J8" si="4">I4/1000</f>
        <v>34.120769591775797</v>
      </c>
      <c r="K4" s="38">
        <f t="shared" ref="K4:K8" si="5">J4*0.5</f>
        <v>17.060384795887899</v>
      </c>
      <c r="L4" s="1">
        <v>18.514950218237701</v>
      </c>
      <c r="M4" s="38">
        <f t="shared" ref="M4:M8" si="6">L4*100</f>
        <v>1851.49502182377</v>
      </c>
      <c r="N4" s="38">
        <f t="shared" ref="N4:N8" si="7">M4/1000</f>
        <v>1.85149502182377</v>
      </c>
      <c r="O4" s="38">
        <f t="shared" ref="O4:O8" si="8">N4*0.5</f>
        <v>0.92574751091188501</v>
      </c>
      <c r="P4" s="1">
        <v>18.619995133150098</v>
      </c>
      <c r="Q4" s="38">
        <f t="shared" ref="Q4:Q8" si="9">P4*100</f>
        <v>1861.9995133150098</v>
      </c>
      <c r="R4" s="38">
        <f t="shared" ref="R4:R8" si="10">Q4/1000</f>
        <v>1.8619995133150098</v>
      </c>
      <c r="S4" s="38">
        <f t="shared" ref="S4:S8" si="11">R4*0.5</f>
        <v>0.9309997566575049</v>
      </c>
      <c r="T4" s="1">
        <v>17.210643652125</v>
      </c>
      <c r="U4" s="38">
        <f t="shared" ref="U4:U8" si="12">T4*100</f>
        <v>1721.0643652125</v>
      </c>
      <c r="V4" s="38">
        <f t="shared" ref="V4:V8" si="13">U4/1000</f>
        <v>1.7210643652124999</v>
      </c>
      <c r="W4" s="38">
        <f t="shared" ref="W4:W8" si="14">V4*0.5</f>
        <v>0.86053218260624997</v>
      </c>
      <c r="X4" s="1">
        <v>17.206997037301399</v>
      </c>
      <c r="Y4" s="38">
        <f t="shared" ref="Y4:Y8" si="15">X4*100</f>
        <v>1720.6997037301398</v>
      </c>
      <c r="Z4" s="38">
        <f t="shared" ref="Z4:Z8" si="16">Y4/1000</f>
        <v>1.7206997037301399</v>
      </c>
      <c r="AA4" s="38">
        <f t="shared" ref="AA4:AA8" si="17">Z4*0.5</f>
        <v>0.86034985186506996</v>
      </c>
      <c r="AB4" s="1">
        <v>16.3467955497334</v>
      </c>
      <c r="AC4" s="38">
        <f t="shared" ref="AC4:AC8" si="18">AB4*100</f>
        <v>1634.6795549733401</v>
      </c>
      <c r="AD4" s="38">
        <f t="shared" ref="AD4:AD8" si="19">AC4/1000</f>
        <v>1.6346795549733402</v>
      </c>
      <c r="AE4" s="38">
        <f t="shared" ref="AE4:AE8" si="20">AD4*0.5</f>
        <v>0.81733977748667008</v>
      </c>
      <c r="AF4" s="1">
        <v>51.650974064403997</v>
      </c>
      <c r="AG4" s="38">
        <f t="shared" ref="AG4:AG8" si="21">AF4*100</f>
        <v>5165.0974064403999</v>
      </c>
      <c r="AH4" s="38">
        <f t="shared" ref="AH4:AH8" si="22">AG4/1000</f>
        <v>5.1650974064403998</v>
      </c>
      <c r="AI4" s="38">
        <f t="shared" ref="AI4:AI8" si="23">AH4*0.5</f>
        <v>2.5825487032201999</v>
      </c>
      <c r="AJ4" s="1">
        <v>16.4385569031021</v>
      </c>
      <c r="AK4" s="38">
        <f t="shared" ref="AK4:AK8" si="24">AJ4*100</f>
        <v>1643.8556903102101</v>
      </c>
      <c r="AL4" s="38">
        <f t="shared" ref="AL4:AL8" si="25">AK4/1000</f>
        <v>1.6438556903102102</v>
      </c>
      <c r="AM4" s="38">
        <f t="shared" ref="AM4:AM8" si="26">AL4*0.5</f>
        <v>0.82192784515510509</v>
      </c>
      <c r="AN4" s="1">
        <v>15.5901621938327</v>
      </c>
      <c r="AO4" s="38">
        <f t="shared" ref="AO4:AO8" si="27">AN4*100</f>
        <v>1559.01621938327</v>
      </c>
      <c r="AP4" s="38">
        <f t="shared" ref="AP4:AP8" si="28">AO4/1000</f>
        <v>1.55901621938327</v>
      </c>
      <c r="AQ4" s="38">
        <f t="shared" ref="AQ4:AQ8" si="29">AP4*0.5</f>
        <v>0.77950810969163498</v>
      </c>
      <c r="AR4" s="1">
        <v>15.3329902486871</v>
      </c>
      <c r="AS4" s="38">
        <f t="shared" ref="AS4:AS8" si="30">AR4*100</f>
        <v>1533.2990248687099</v>
      </c>
      <c r="AT4" s="38">
        <f t="shared" ref="AT4:AT8" si="31">AS4/1000</f>
        <v>1.5332990248687099</v>
      </c>
      <c r="AU4" s="38">
        <f t="shared" ref="AU4:AU8" si="32">AT4*0.5</f>
        <v>0.76664951243435497</v>
      </c>
      <c r="AV4" s="1">
        <v>16.0883714365625</v>
      </c>
      <c r="AW4" s="38">
        <f t="shared" ref="AW4:AW8" si="33">AV4*100</f>
        <v>1608.83714365625</v>
      </c>
      <c r="AX4" s="38">
        <f t="shared" ref="AX4:AX8" si="34">AW4/1000</f>
        <v>1.6088371436562499</v>
      </c>
      <c r="AY4" s="38">
        <f t="shared" ref="AY4:AY8" si="35">AX4*0.5</f>
        <v>0.80441857182812493</v>
      </c>
      <c r="AZ4" s="1">
        <v>16.243008775527599</v>
      </c>
      <c r="BA4" s="38">
        <f t="shared" ref="BA4:BA8" si="36">AZ4*100</f>
        <v>1624.3008775527599</v>
      </c>
      <c r="BB4" s="38">
        <f t="shared" ref="BB4:BB8" si="37">BA4/1000</f>
        <v>1.6243008775527599</v>
      </c>
      <c r="BC4" s="38">
        <f t="shared" ref="BC4:BC8" si="38">BB4*0.5</f>
        <v>0.81215043877637993</v>
      </c>
      <c r="BD4" s="1">
        <v>15.4620080862991</v>
      </c>
      <c r="BE4" s="38">
        <f t="shared" ref="BE4:BE8" si="39">BD4*100</f>
        <v>1546.2008086299099</v>
      </c>
      <c r="BF4" s="38">
        <f t="shared" ref="BF4:BF8" si="40">BE4/1000</f>
        <v>1.5462008086299099</v>
      </c>
      <c r="BG4" s="38">
        <f t="shared" ref="BG4:BG8" si="41">BF4*0.5</f>
        <v>0.77310040431495497</v>
      </c>
      <c r="BH4" s="1">
        <v>15.612100924558</v>
      </c>
      <c r="BI4" s="38">
        <f t="shared" ref="BI4:BI8" si="42">BH4*100</f>
        <v>1561.2100924557999</v>
      </c>
      <c r="BJ4" s="38">
        <f t="shared" ref="BJ4:BJ8" si="43">BI4/1000</f>
        <v>1.5612100924557999</v>
      </c>
      <c r="BK4" s="38">
        <f t="shared" ref="BK4:BK8" si="44">BJ4*0.5</f>
        <v>0.78060504622789995</v>
      </c>
      <c r="BL4" s="1">
        <v>15.8841523599626</v>
      </c>
      <c r="BM4" s="38">
        <f t="shared" ref="BM4:BM8" si="45">BL4*100</f>
        <v>1588.41523599626</v>
      </c>
      <c r="BN4" s="38">
        <f t="shared" ref="BN4:BN8" si="46">BM4/1000</f>
        <v>1.58841523599626</v>
      </c>
      <c r="BO4" s="38">
        <f t="shared" ref="BO4:BO8" si="47">BN4*0.5</f>
        <v>0.79420761799813</v>
      </c>
      <c r="BP4" s="1">
        <v>20.805520698023201</v>
      </c>
      <c r="BQ4" s="38">
        <f t="shared" ref="BQ4:BQ8" si="48">BP4*100</f>
        <v>2080.5520698023201</v>
      </c>
      <c r="BR4" s="38">
        <f t="shared" ref="BR4:BR8" si="49">BQ4/1000</f>
        <v>2.0805520698023203</v>
      </c>
      <c r="BS4" s="38">
        <f t="shared" ref="BS4:BS8" si="50">BR4*0.5</f>
        <v>1.0402760349011602</v>
      </c>
      <c r="BT4" s="1">
        <v>8.2421004145352903</v>
      </c>
      <c r="BU4" s="38">
        <f t="shared" ref="BU4:BU8" si="51">BT4*100</f>
        <v>824.21004145352902</v>
      </c>
      <c r="BV4" s="38">
        <f t="shared" ref="BV4:BV8" si="52">BU4/1000</f>
        <v>0.82421004145352905</v>
      </c>
      <c r="BW4" s="38">
        <f t="shared" ref="BW4:BW8" si="53">BV4*0.5</f>
        <v>0.41210502072676453</v>
      </c>
    </row>
    <row r="5" spans="1:75" x14ac:dyDescent="0.25">
      <c r="A5" s="2"/>
      <c r="B5" s="2" t="b">
        <v>0</v>
      </c>
      <c r="C5" s="2" t="s">
        <v>2</v>
      </c>
      <c r="D5" s="1">
        <v>15.8965319459097</v>
      </c>
      <c r="E5" s="38">
        <f t="shared" si="0"/>
        <v>1589.6531945909701</v>
      </c>
      <c r="F5" s="38">
        <f t="shared" si="1"/>
        <v>1.58965319459097</v>
      </c>
      <c r="G5" s="38">
        <f t="shared" si="2"/>
        <v>0.79482659729548499</v>
      </c>
      <c r="H5" s="1">
        <v>315.15204903069002</v>
      </c>
      <c r="I5" s="38">
        <f t="shared" si="3"/>
        <v>31515.204903069003</v>
      </c>
      <c r="J5" s="38">
        <f t="shared" si="4"/>
        <v>31.515204903069002</v>
      </c>
      <c r="K5" s="38">
        <f t="shared" si="5"/>
        <v>15.757602451534501</v>
      </c>
      <c r="L5" s="1">
        <v>17.250013571898801</v>
      </c>
      <c r="M5" s="38">
        <f t="shared" si="6"/>
        <v>1725.0013571898801</v>
      </c>
      <c r="N5" s="38">
        <f t="shared" si="7"/>
        <v>1.7250013571898801</v>
      </c>
      <c r="O5" s="38">
        <f t="shared" si="8"/>
        <v>0.86250067859494006</v>
      </c>
      <c r="P5" s="1">
        <v>17.446310911761199</v>
      </c>
      <c r="Q5" s="38">
        <f t="shared" si="9"/>
        <v>1744.6310911761198</v>
      </c>
      <c r="R5" s="38">
        <f t="shared" si="10"/>
        <v>1.7446310911761198</v>
      </c>
      <c r="S5" s="38">
        <f t="shared" si="11"/>
        <v>0.8723155455880599</v>
      </c>
      <c r="T5" s="1">
        <v>16.038576103557102</v>
      </c>
      <c r="U5" s="38">
        <f t="shared" si="12"/>
        <v>1603.8576103557102</v>
      </c>
      <c r="V5" s="38">
        <f t="shared" si="13"/>
        <v>1.6038576103557103</v>
      </c>
      <c r="W5" s="38">
        <f t="shared" si="14"/>
        <v>0.80192880517785514</v>
      </c>
      <c r="X5" s="1">
        <v>15.9341645585148</v>
      </c>
      <c r="Y5" s="38">
        <f t="shared" si="15"/>
        <v>1593.4164558514799</v>
      </c>
      <c r="Z5" s="38">
        <f t="shared" si="16"/>
        <v>1.5934164558514798</v>
      </c>
      <c r="AA5" s="38">
        <f t="shared" si="17"/>
        <v>0.79670822792573992</v>
      </c>
      <c r="AB5" s="1">
        <v>15.236607301818699</v>
      </c>
      <c r="AC5" s="38">
        <f t="shared" si="18"/>
        <v>1523.6607301818699</v>
      </c>
      <c r="AD5" s="38">
        <f t="shared" si="19"/>
        <v>1.5236607301818699</v>
      </c>
      <c r="AE5" s="38">
        <f t="shared" si="20"/>
        <v>0.76183036509093494</v>
      </c>
      <c r="AF5" s="1">
        <v>48.228429728028502</v>
      </c>
      <c r="AG5" s="38">
        <f t="shared" si="21"/>
        <v>4822.8429728028505</v>
      </c>
      <c r="AH5" s="38">
        <f t="shared" si="22"/>
        <v>4.8228429728028503</v>
      </c>
      <c r="AI5" s="38">
        <f t="shared" si="23"/>
        <v>2.4114214864014252</v>
      </c>
      <c r="AJ5" s="1">
        <v>15.482306927642799</v>
      </c>
      <c r="AK5" s="38">
        <f t="shared" si="24"/>
        <v>1548.2306927642799</v>
      </c>
      <c r="AL5" s="38">
        <f t="shared" si="25"/>
        <v>1.5482306927642799</v>
      </c>
      <c r="AM5" s="38">
        <f t="shared" si="26"/>
        <v>0.77411534638213997</v>
      </c>
      <c r="AN5" s="1">
        <v>14.653799937267401</v>
      </c>
      <c r="AO5" s="38">
        <f t="shared" si="27"/>
        <v>1465.3799937267402</v>
      </c>
      <c r="AP5" s="38">
        <f t="shared" si="28"/>
        <v>1.4653799937267402</v>
      </c>
      <c r="AQ5" s="38">
        <f t="shared" si="29"/>
        <v>0.73268999686337011</v>
      </c>
      <c r="AR5" s="1">
        <v>14.573662018198201</v>
      </c>
      <c r="AS5" s="38">
        <f t="shared" si="30"/>
        <v>1457.3662018198202</v>
      </c>
      <c r="AT5" s="38">
        <f t="shared" si="31"/>
        <v>1.4573662018198201</v>
      </c>
      <c r="AU5" s="38">
        <f t="shared" si="32"/>
        <v>0.72868310090991006</v>
      </c>
      <c r="AV5" s="1">
        <v>15.0636728957</v>
      </c>
      <c r="AW5" s="38">
        <f t="shared" si="33"/>
        <v>1506.3672895699999</v>
      </c>
      <c r="AX5" s="38">
        <f t="shared" si="34"/>
        <v>1.50636728957</v>
      </c>
      <c r="AY5" s="38">
        <f t="shared" si="35"/>
        <v>0.75318364478499999</v>
      </c>
      <c r="AZ5" s="1">
        <v>15.3191218484667</v>
      </c>
      <c r="BA5" s="38">
        <f t="shared" si="36"/>
        <v>1531.91218484667</v>
      </c>
      <c r="BB5" s="38">
        <f t="shared" si="37"/>
        <v>1.5319121848466699</v>
      </c>
      <c r="BC5" s="38">
        <f t="shared" si="38"/>
        <v>0.76595609242333496</v>
      </c>
      <c r="BD5" s="1">
        <v>14.6790467685812</v>
      </c>
      <c r="BE5" s="38">
        <f t="shared" si="39"/>
        <v>1467.90467685812</v>
      </c>
      <c r="BF5" s="38">
        <f t="shared" si="40"/>
        <v>1.4679046768581199</v>
      </c>
      <c r="BG5" s="38">
        <f t="shared" si="41"/>
        <v>0.73395233842905994</v>
      </c>
      <c r="BH5" s="1">
        <v>14.8337909477665</v>
      </c>
      <c r="BI5" s="38">
        <f t="shared" si="42"/>
        <v>1483.3790947766499</v>
      </c>
      <c r="BJ5" s="38">
        <f t="shared" si="43"/>
        <v>1.4833790947766499</v>
      </c>
      <c r="BK5" s="38">
        <f t="shared" si="44"/>
        <v>0.74168954738832493</v>
      </c>
      <c r="BL5" s="1">
        <v>14.901643172793399</v>
      </c>
      <c r="BM5" s="38">
        <f t="shared" si="45"/>
        <v>1490.1643172793399</v>
      </c>
      <c r="BN5" s="38">
        <f t="shared" si="46"/>
        <v>1.49016431727934</v>
      </c>
      <c r="BO5" s="38">
        <f t="shared" si="47"/>
        <v>0.74508215863966998</v>
      </c>
      <c r="BP5" s="1">
        <v>19.907507824642401</v>
      </c>
      <c r="BQ5" s="38">
        <f t="shared" si="48"/>
        <v>1990.75078246424</v>
      </c>
      <c r="BR5" s="38">
        <f t="shared" si="49"/>
        <v>1.9907507824642401</v>
      </c>
      <c r="BS5" s="38">
        <f t="shared" si="50"/>
        <v>0.99537539123212004</v>
      </c>
      <c r="BT5" s="1">
        <v>7.6507287383979099</v>
      </c>
      <c r="BU5" s="38">
        <f t="shared" si="51"/>
        <v>765.07287383979099</v>
      </c>
      <c r="BV5" s="38">
        <f t="shared" si="52"/>
        <v>0.76507287383979095</v>
      </c>
      <c r="BW5" s="38">
        <f t="shared" si="53"/>
        <v>0.38253643691989547</v>
      </c>
    </row>
    <row r="6" spans="1:75" x14ac:dyDescent="0.25">
      <c r="A6" s="2"/>
      <c r="B6" s="2" t="b">
        <v>0</v>
      </c>
      <c r="C6" s="2" t="s">
        <v>3</v>
      </c>
      <c r="D6" s="1">
        <v>17.749802713196001</v>
      </c>
      <c r="E6" s="38">
        <f t="shared" si="0"/>
        <v>1774.9802713196</v>
      </c>
      <c r="F6" s="38">
        <f t="shared" si="1"/>
        <v>1.7749802713195999</v>
      </c>
      <c r="G6" s="38">
        <f t="shared" si="2"/>
        <v>0.88749013565979995</v>
      </c>
      <c r="H6" s="1">
        <v>305.64668342463301</v>
      </c>
      <c r="I6" s="38">
        <f t="shared" si="3"/>
        <v>30564.668342463301</v>
      </c>
      <c r="J6" s="38">
        <f t="shared" si="4"/>
        <v>30.5646683424633</v>
      </c>
      <c r="K6" s="38">
        <f t="shared" si="5"/>
        <v>15.28233417123165</v>
      </c>
      <c r="L6" s="1">
        <v>19.250534370058698</v>
      </c>
      <c r="M6" s="38">
        <f t="shared" si="6"/>
        <v>1925.0534370058699</v>
      </c>
      <c r="N6" s="38">
        <f t="shared" si="7"/>
        <v>1.9250534370058698</v>
      </c>
      <c r="O6" s="38">
        <f t="shared" si="8"/>
        <v>0.96252671850293492</v>
      </c>
      <c r="P6" s="1">
        <v>19.797042160202999</v>
      </c>
      <c r="Q6" s="38">
        <f t="shared" si="9"/>
        <v>1979.7042160202998</v>
      </c>
      <c r="R6" s="38">
        <f t="shared" si="10"/>
        <v>1.9797042160202998</v>
      </c>
      <c r="S6" s="38">
        <f t="shared" si="11"/>
        <v>0.98985210801014989</v>
      </c>
      <c r="T6" s="1">
        <v>19.530562689255198</v>
      </c>
      <c r="U6" s="38">
        <f t="shared" si="12"/>
        <v>1953.0562689255198</v>
      </c>
      <c r="V6" s="38">
        <f t="shared" si="13"/>
        <v>1.9530562689255198</v>
      </c>
      <c r="W6" s="38">
        <f t="shared" si="14"/>
        <v>0.97652813446275988</v>
      </c>
      <c r="X6" s="1">
        <v>19.506678877622299</v>
      </c>
      <c r="Y6" s="38">
        <f t="shared" si="15"/>
        <v>1950.6678877622298</v>
      </c>
      <c r="Z6" s="38">
        <f t="shared" si="16"/>
        <v>1.9506678877622299</v>
      </c>
      <c r="AA6" s="38">
        <f t="shared" si="17"/>
        <v>0.97533394388111494</v>
      </c>
      <c r="AB6" s="1">
        <v>19.677525098530499</v>
      </c>
      <c r="AC6" s="38">
        <f t="shared" si="18"/>
        <v>1967.7525098530498</v>
      </c>
      <c r="AD6" s="38">
        <f t="shared" si="19"/>
        <v>1.9677525098530497</v>
      </c>
      <c r="AE6" s="38">
        <f t="shared" si="20"/>
        <v>0.98387625492652486</v>
      </c>
      <c r="AF6" s="1">
        <v>51.991269456570201</v>
      </c>
      <c r="AG6" s="38">
        <f t="shared" si="21"/>
        <v>5199.1269456570199</v>
      </c>
      <c r="AH6" s="38">
        <f t="shared" si="22"/>
        <v>5.1991269456570199</v>
      </c>
      <c r="AI6" s="38">
        <f t="shared" si="23"/>
        <v>2.59956347282851</v>
      </c>
      <c r="AJ6" s="1">
        <v>19.949763812519699</v>
      </c>
      <c r="AK6" s="38">
        <f t="shared" si="24"/>
        <v>1994.9763812519698</v>
      </c>
      <c r="AL6" s="38">
        <f t="shared" si="25"/>
        <v>1.9949763812519699</v>
      </c>
      <c r="AM6" s="38">
        <f t="shared" si="26"/>
        <v>0.99748819062598493</v>
      </c>
      <c r="AN6" s="1">
        <v>19.355640344562101</v>
      </c>
      <c r="AO6" s="38">
        <f t="shared" si="27"/>
        <v>1935.56403445621</v>
      </c>
      <c r="AP6" s="38">
        <f t="shared" si="28"/>
        <v>1.9355640344562099</v>
      </c>
      <c r="AQ6" s="38">
        <f t="shared" si="29"/>
        <v>0.96778201722810497</v>
      </c>
      <c r="AR6" s="1">
        <v>19.3441477204675</v>
      </c>
      <c r="AS6" s="38">
        <f t="shared" si="30"/>
        <v>1934.4147720467499</v>
      </c>
      <c r="AT6" s="38">
        <f t="shared" si="31"/>
        <v>1.9344147720467499</v>
      </c>
      <c r="AU6" s="38">
        <f t="shared" si="32"/>
        <v>0.96720738602337497</v>
      </c>
      <c r="AV6" s="1">
        <v>19.3897222120045</v>
      </c>
      <c r="AW6" s="38">
        <f t="shared" si="33"/>
        <v>1938.9722212004499</v>
      </c>
      <c r="AX6" s="38">
        <f t="shared" si="34"/>
        <v>1.9389722212004499</v>
      </c>
      <c r="AY6" s="38">
        <f t="shared" si="35"/>
        <v>0.96948611060022494</v>
      </c>
      <c r="AZ6" s="1">
        <v>19.973647769421</v>
      </c>
      <c r="BA6" s="38">
        <f t="shared" si="36"/>
        <v>1997.3647769421</v>
      </c>
      <c r="BB6" s="38">
        <f t="shared" si="37"/>
        <v>1.9973647769420999</v>
      </c>
      <c r="BC6" s="38">
        <f t="shared" si="38"/>
        <v>0.99868238847104995</v>
      </c>
      <c r="BD6" s="1">
        <v>19.2762141890714</v>
      </c>
      <c r="BE6" s="38">
        <f t="shared" si="39"/>
        <v>1927.62141890714</v>
      </c>
      <c r="BF6" s="38">
        <f t="shared" si="40"/>
        <v>1.9276214189071399</v>
      </c>
      <c r="BG6" s="38">
        <f t="shared" si="41"/>
        <v>0.96381070945356995</v>
      </c>
      <c r="BH6" s="1">
        <v>19.873894997244399</v>
      </c>
      <c r="BI6" s="38">
        <f t="shared" si="42"/>
        <v>1987.3894997244399</v>
      </c>
      <c r="BJ6" s="38">
        <f t="shared" si="43"/>
        <v>1.9873894997244399</v>
      </c>
      <c r="BK6" s="38">
        <f t="shared" si="44"/>
        <v>0.99369474986221995</v>
      </c>
      <c r="BL6" s="1">
        <v>19.900601686286699</v>
      </c>
      <c r="BM6" s="38">
        <f t="shared" si="45"/>
        <v>1990.0601686286698</v>
      </c>
      <c r="BN6" s="38">
        <f t="shared" si="46"/>
        <v>1.9900601686286699</v>
      </c>
      <c r="BO6" s="38">
        <f t="shared" si="47"/>
        <v>0.99503008431433493</v>
      </c>
      <c r="BP6" s="1">
        <v>19.518739509262002</v>
      </c>
      <c r="BQ6" s="38">
        <f t="shared" si="48"/>
        <v>1951.8739509262002</v>
      </c>
      <c r="BR6" s="38">
        <f t="shared" si="49"/>
        <v>1.9518739509262002</v>
      </c>
      <c r="BS6" s="38">
        <f t="shared" si="50"/>
        <v>0.9759369754631001</v>
      </c>
      <c r="BT6" s="1">
        <v>20.427619563654801</v>
      </c>
      <c r="BU6" s="38">
        <f t="shared" si="51"/>
        <v>2042.76195636548</v>
      </c>
      <c r="BV6" s="38">
        <f t="shared" si="52"/>
        <v>2.0427619563654802</v>
      </c>
      <c r="BW6" s="38">
        <f t="shared" si="53"/>
        <v>1.0213809781827401</v>
      </c>
    </row>
    <row r="7" spans="1:75" x14ac:dyDescent="0.25">
      <c r="A7" s="2"/>
      <c r="B7" s="2" t="b">
        <v>0</v>
      </c>
      <c r="C7" s="2" t="s">
        <v>4</v>
      </c>
      <c r="D7" s="1">
        <v>12.7577249075201</v>
      </c>
      <c r="E7" s="38">
        <f t="shared" si="0"/>
        <v>1275.7724907520101</v>
      </c>
      <c r="F7" s="38">
        <f t="shared" si="1"/>
        <v>1.27577249075201</v>
      </c>
      <c r="G7" s="38">
        <f t="shared" si="2"/>
        <v>0.63788624537600502</v>
      </c>
      <c r="H7" s="1">
        <v>305.09027840964399</v>
      </c>
      <c r="I7" s="38">
        <f t="shared" si="3"/>
        <v>30509.027840964398</v>
      </c>
      <c r="J7" s="38">
        <f t="shared" si="4"/>
        <v>30.509027840964396</v>
      </c>
      <c r="K7" s="38">
        <f t="shared" si="5"/>
        <v>15.254513920482198</v>
      </c>
      <c r="L7" s="1">
        <v>16.850972357391999</v>
      </c>
      <c r="M7" s="38">
        <f t="shared" si="6"/>
        <v>1685.0972357392</v>
      </c>
      <c r="N7" s="38">
        <f t="shared" si="7"/>
        <v>1.6850972357392</v>
      </c>
      <c r="O7" s="38">
        <f t="shared" si="8"/>
        <v>0.8425486178696</v>
      </c>
      <c r="P7" s="1">
        <v>17.025395174068301</v>
      </c>
      <c r="Q7" s="38">
        <f t="shared" si="9"/>
        <v>1702.5395174068301</v>
      </c>
      <c r="R7" s="38">
        <f t="shared" si="10"/>
        <v>1.7025395174068301</v>
      </c>
      <c r="S7" s="38">
        <f t="shared" si="11"/>
        <v>0.85126975870341504</v>
      </c>
      <c r="T7" s="1">
        <v>16.605325268764801</v>
      </c>
      <c r="U7" s="38">
        <f t="shared" si="12"/>
        <v>1660.53252687648</v>
      </c>
      <c r="V7" s="38">
        <f t="shared" si="13"/>
        <v>1.6605325268764799</v>
      </c>
      <c r="W7" s="38">
        <f t="shared" si="14"/>
        <v>0.83026626343823995</v>
      </c>
      <c r="X7" s="1">
        <v>16.488476342905599</v>
      </c>
      <c r="Y7" s="38">
        <f t="shared" si="15"/>
        <v>1648.8476342905599</v>
      </c>
      <c r="Z7" s="38">
        <f t="shared" si="16"/>
        <v>1.6488476342905598</v>
      </c>
      <c r="AA7" s="38">
        <f t="shared" si="17"/>
        <v>0.8244238171452799</v>
      </c>
      <c r="AB7" s="1">
        <v>16.695797471765101</v>
      </c>
      <c r="AC7" s="38">
        <f t="shared" si="18"/>
        <v>1669.57974717651</v>
      </c>
      <c r="AD7" s="38">
        <f t="shared" si="19"/>
        <v>1.6695797471765099</v>
      </c>
      <c r="AE7" s="38">
        <f t="shared" si="20"/>
        <v>0.83478987358825496</v>
      </c>
      <c r="AF7" s="1">
        <v>49.073650068328398</v>
      </c>
      <c r="AG7" s="38">
        <f t="shared" si="21"/>
        <v>4907.3650068328398</v>
      </c>
      <c r="AH7" s="38">
        <f t="shared" si="22"/>
        <v>4.9073650068328396</v>
      </c>
      <c r="AI7" s="38">
        <f t="shared" si="23"/>
        <v>2.4536825034164198</v>
      </c>
      <c r="AJ7" s="1">
        <v>16.856681728382998</v>
      </c>
      <c r="AK7" s="38">
        <f t="shared" si="24"/>
        <v>1685.6681728382998</v>
      </c>
      <c r="AL7" s="38">
        <f t="shared" si="25"/>
        <v>1.6856681728382998</v>
      </c>
      <c r="AM7" s="38">
        <f t="shared" si="26"/>
        <v>0.84283408641914992</v>
      </c>
      <c r="AN7" s="1">
        <v>16.699113950065499</v>
      </c>
      <c r="AO7" s="38">
        <f t="shared" si="27"/>
        <v>1669.9113950065498</v>
      </c>
      <c r="AP7" s="38">
        <f t="shared" si="28"/>
        <v>1.6699113950065498</v>
      </c>
      <c r="AQ7" s="38">
        <f t="shared" si="29"/>
        <v>0.83495569750327492</v>
      </c>
      <c r="AR7" s="1">
        <v>16.6615014802505</v>
      </c>
      <c r="AS7" s="38">
        <f t="shared" si="30"/>
        <v>1666.1501480250499</v>
      </c>
      <c r="AT7" s="38">
        <f t="shared" si="31"/>
        <v>1.66615014802505</v>
      </c>
      <c r="AU7" s="38">
        <f t="shared" si="32"/>
        <v>0.83307507401252501</v>
      </c>
      <c r="AV7" s="1">
        <v>16.851293023488001</v>
      </c>
      <c r="AW7" s="38">
        <f t="shared" si="33"/>
        <v>1685.1293023488001</v>
      </c>
      <c r="AX7" s="38">
        <f t="shared" si="34"/>
        <v>1.6851293023488001</v>
      </c>
      <c r="AY7" s="38">
        <f t="shared" si="35"/>
        <v>0.84256465117440005</v>
      </c>
      <c r="AZ7" s="1">
        <v>17.239286091507001</v>
      </c>
      <c r="BA7" s="38">
        <f t="shared" si="36"/>
        <v>1723.9286091507001</v>
      </c>
      <c r="BB7" s="38">
        <f t="shared" si="37"/>
        <v>1.7239286091507002</v>
      </c>
      <c r="BC7" s="38">
        <f t="shared" si="38"/>
        <v>0.86196430457535012</v>
      </c>
      <c r="BD7" s="1">
        <v>16.620887495854099</v>
      </c>
      <c r="BE7" s="38">
        <f t="shared" si="39"/>
        <v>1662.0887495854099</v>
      </c>
      <c r="BF7" s="38">
        <f t="shared" si="40"/>
        <v>1.66208874958541</v>
      </c>
      <c r="BG7" s="38">
        <f t="shared" si="41"/>
        <v>0.83104437479270499</v>
      </c>
      <c r="BH7" s="1">
        <v>17.284094786572901</v>
      </c>
      <c r="BI7" s="38">
        <f t="shared" si="42"/>
        <v>1728.40947865729</v>
      </c>
      <c r="BJ7" s="38">
        <f t="shared" si="43"/>
        <v>1.7284094786572901</v>
      </c>
      <c r="BK7" s="38">
        <f t="shared" si="44"/>
        <v>0.86420473932864506</v>
      </c>
      <c r="BL7" s="1">
        <v>17.2823590682613</v>
      </c>
      <c r="BM7" s="38">
        <f t="shared" si="45"/>
        <v>1728.2359068261301</v>
      </c>
      <c r="BN7" s="38">
        <f t="shared" si="46"/>
        <v>1.7282359068261302</v>
      </c>
      <c r="BO7" s="38">
        <f t="shared" si="47"/>
        <v>0.86411795341306508</v>
      </c>
      <c r="BP7" s="1">
        <v>11.0595112571363</v>
      </c>
      <c r="BQ7" s="38">
        <f t="shared" si="48"/>
        <v>1105.9511257136301</v>
      </c>
      <c r="BR7" s="38">
        <f t="shared" si="49"/>
        <v>1.1059511257136301</v>
      </c>
      <c r="BS7" s="38">
        <f t="shared" si="50"/>
        <v>0.55297556285681504</v>
      </c>
      <c r="BT7" s="1">
        <v>13.9701345469761</v>
      </c>
      <c r="BU7" s="38">
        <f t="shared" si="51"/>
        <v>1397.0134546976101</v>
      </c>
      <c r="BV7" s="38">
        <f t="shared" si="52"/>
        <v>1.3970134546976101</v>
      </c>
      <c r="BW7" s="38">
        <f t="shared" si="53"/>
        <v>0.69850672734880503</v>
      </c>
    </row>
    <row r="8" spans="1:75" x14ac:dyDescent="0.25">
      <c r="A8" s="2"/>
      <c r="B8" s="2" t="b">
        <v>0</v>
      </c>
      <c r="C8" s="2" t="s">
        <v>5</v>
      </c>
      <c r="D8" s="1">
        <v>9.4348179945273802</v>
      </c>
      <c r="E8" s="38">
        <f t="shared" si="0"/>
        <v>943.48179945273807</v>
      </c>
      <c r="F8" s="38">
        <f t="shared" si="1"/>
        <v>0.94348179945273802</v>
      </c>
      <c r="G8" s="38">
        <f t="shared" si="2"/>
        <v>0.47174089972636901</v>
      </c>
      <c r="H8" s="1">
        <v>230.72430620077199</v>
      </c>
      <c r="I8" s="38">
        <f t="shared" si="3"/>
        <v>23072.430620077201</v>
      </c>
      <c r="J8" s="38">
        <f t="shared" si="4"/>
        <v>23.072430620077199</v>
      </c>
      <c r="K8" s="38">
        <f t="shared" si="5"/>
        <v>11.5362153100386</v>
      </c>
      <c r="L8" s="1">
        <v>12.9653467489583</v>
      </c>
      <c r="M8" s="38">
        <f t="shared" si="6"/>
        <v>1296.53467489583</v>
      </c>
      <c r="N8" s="38">
        <f t="shared" si="7"/>
        <v>1.29653467489583</v>
      </c>
      <c r="O8" s="38">
        <f t="shared" si="8"/>
        <v>0.64826733744791498</v>
      </c>
      <c r="P8" s="1">
        <v>13.0330080986518</v>
      </c>
      <c r="Q8" s="38">
        <f t="shared" si="9"/>
        <v>1303.3008098651801</v>
      </c>
      <c r="R8" s="38">
        <f t="shared" si="10"/>
        <v>1.3033008098651802</v>
      </c>
      <c r="S8" s="38">
        <f t="shared" si="11"/>
        <v>0.65165040493259008</v>
      </c>
      <c r="T8" s="1">
        <v>12.812945495444101</v>
      </c>
      <c r="U8" s="38">
        <f t="shared" si="12"/>
        <v>1281.2945495444101</v>
      </c>
      <c r="V8" s="38">
        <f t="shared" si="13"/>
        <v>1.2812945495444101</v>
      </c>
      <c r="W8" s="38">
        <f t="shared" si="14"/>
        <v>0.64064727477220507</v>
      </c>
      <c r="X8" s="1">
        <v>12.817156522247499</v>
      </c>
      <c r="Y8" s="38">
        <f t="shared" si="15"/>
        <v>1281.7156522247499</v>
      </c>
      <c r="Z8" s="38">
        <f t="shared" si="16"/>
        <v>1.2817156522247499</v>
      </c>
      <c r="AA8" s="38">
        <f t="shared" si="17"/>
        <v>0.64085782611237496</v>
      </c>
      <c r="AB8" s="1">
        <v>12.9032367905677</v>
      </c>
      <c r="AC8" s="38">
        <f t="shared" si="18"/>
        <v>1290.3236790567701</v>
      </c>
      <c r="AD8" s="38">
        <f t="shared" si="19"/>
        <v>1.29032367905677</v>
      </c>
      <c r="AE8" s="38">
        <f t="shared" si="20"/>
        <v>0.64516183952838502</v>
      </c>
      <c r="AF8" s="1">
        <v>38.298019664237799</v>
      </c>
      <c r="AG8" s="38">
        <f t="shared" si="21"/>
        <v>3829.80196642378</v>
      </c>
      <c r="AH8" s="38">
        <f t="shared" si="22"/>
        <v>3.8298019664237799</v>
      </c>
      <c r="AI8" s="38">
        <f t="shared" si="23"/>
        <v>1.91490098321189</v>
      </c>
      <c r="AJ8" s="1">
        <v>13.212626184733001</v>
      </c>
      <c r="AK8" s="38">
        <f t="shared" si="24"/>
        <v>1321.2626184733001</v>
      </c>
      <c r="AL8" s="38">
        <f t="shared" si="25"/>
        <v>1.3212626184733001</v>
      </c>
      <c r="AM8" s="38">
        <f t="shared" si="26"/>
        <v>0.66063130923665003</v>
      </c>
      <c r="AN8" s="1">
        <v>12.8434334682958</v>
      </c>
      <c r="AO8" s="38">
        <f t="shared" si="27"/>
        <v>1284.34334682958</v>
      </c>
      <c r="AP8" s="38">
        <f t="shared" si="28"/>
        <v>1.28434334682958</v>
      </c>
      <c r="AQ8" s="38">
        <f t="shared" si="29"/>
        <v>0.64217167341478998</v>
      </c>
      <c r="AR8" s="1">
        <v>12.8077263503301</v>
      </c>
      <c r="AS8" s="38">
        <f t="shared" si="30"/>
        <v>1280.7726350330099</v>
      </c>
      <c r="AT8" s="38">
        <f t="shared" si="31"/>
        <v>1.28077263503301</v>
      </c>
      <c r="AU8" s="38">
        <f t="shared" si="32"/>
        <v>0.64038631751650499</v>
      </c>
      <c r="AV8" s="1">
        <v>12.886500206145101</v>
      </c>
      <c r="AW8" s="38">
        <f t="shared" si="33"/>
        <v>1288.6500206145101</v>
      </c>
      <c r="AX8" s="38">
        <f t="shared" si="34"/>
        <v>1.2886500206145102</v>
      </c>
      <c r="AY8" s="38">
        <f t="shared" si="35"/>
        <v>0.64432501030725509</v>
      </c>
      <c r="AZ8" s="1">
        <v>13.401054363507001</v>
      </c>
      <c r="BA8" s="38">
        <f t="shared" si="36"/>
        <v>1340.1054363507001</v>
      </c>
      <c r="BB8" s="38">
        <f t="shared" si="37"/>
        <v>1.3401054363507001</v>
      </c>
      <c r="BC8" s="38">
        <f t="shared" si="38"/>
        <v>0.67005271817535006</v>
      </c>
      <c r="BD8" s="1">
        <v>12.8194166603373</v>
      </c>
      <c r="BE8" s="38">
        <f t="shared" si="39"/>
        <v>1281.9416660337299</v>
      </c>
      <c r="BF8" s="38">
        <f t="shared" si="40"/>
        <v>1.2819416660337299</v>
      </c>
      <c r="BG8" s="38">
        <f t="shared" si="41"/>
        <v>0.64097083301686497</v>
      </c>
      <c r="BH8" s="1">
        <v>13.192306901113399</v>
      </c>
      <c r="BI8" s="38">
        <f t="shared" si="42"/>
        <v>1319.23069011134</v>
      </c>
      <c r="BJ8" s="38">
        <f t="shared" si="43"/>
        <v>1.31923069011134</v>
      </c>
      <c r="BK8" s="38">
        <f t="shared" si="44"/>
        <v>0.65961534505566999</v>
      </c>
      <c r="BL8" s="1">
        <v>13.2857204607723</v>
      </c>
      <c r="BM8" s="38">
        <f t="shared" si="45"/>
        <v>1328.57204607723</v>
      </c>
      <c r="BN8" s="38">
        <f t="shared" si="46"/>
        <v>1.3285720460772299</v>
      </c>
      <c r="BO8" s="38">
        <f t="shared" si="47"/>
        <v>0.66428602303861495</v>
      </c>
      <c r="BP8" s="1">
        <v>8.3257680640925393</v>
      </c>
      <c r="BQ8" s="38">
        <f t="shared" si="48"/>
        <v>832.57680640925389</v>
      </c>
      <c r="BR8" s="38">
        <f t="shared" si="49"/>
        <v>0.83257680640925391</v>
      </c>
      <c r="BS8" s="38">
        <f t="shared" si="50"/>
        <v>0.41628840320462696</v>
      </c>
      <c r="BT8" s="1">
        <v>10.483036945184899</v>
      </c>
      <c r="BU8" s="38">
        <f t="shared" si="51"/>
        <v>1048.3036945184899</v>
      </c>
      <c r="BV8" s="38">
        <f t="shared" si="52"/>
        <v>1.0483036945184898</v>
      </c>
      <c r="BW8" s="38">
        <f t="shared" si="53"/>
        <v>0.52415184725924491</v>
      </c>
    </row>
    <row r="9" spans="1:75" x14ac:dyDescent="0.25">
      <c r="A9" s="40"/>
      <c r="B9" s="40"/>
      <c r="C9" s="30" t="s">
        <v>29</v>
      </c>
      <c r="D9" s="26">
        <v>17.444227449159801</v>
      </c>
      <c r="E9" s="26">
        <v>1744.42274491598</v>
      </c>
      <c r="F9" s="26">
        <v>1.7444227449159802</v>
      </c>
      <c r="G9" s="26">
        <v>0.87221137245799008</v>
      </c>
      <c r="H9" s="25">
        <v>18.9337829227069</v>
      </c>
      <c r="I9" s="26">
        <v>1893.3782922706901</v>
      </c>
      <c r="J9" s="26">
        <v>1.8933782922706901</v>
      </c>
      <c r="K9" s="26">
        <v>0.94668914613534505</v>
      </c>
      <c r="L9" s="25">
        <v>16.6254485641823</v>
      </c>
      <c r="M9" s="26">
        <v>1662.54485641823</v>
      </c>
      <c r="N9" s="26">
        <v>1.6625448564182299</v>
      </c>
      <c r="O9" s="26">
        <v>0.83127242820911496</v>
      </c>
      <c r="P9" s="26">
        <v>16.4149750430091</v>
      </c>
      <c r="Q9" s="26">
        <v>1641.4975043009101</v>
      </c>
      <c r="R9" s="26">
        <v>1.6414975043009101</v>
      </c>
      <c r="S9" s="26">
        <v>0.82074875215045506</v>
      </c>
      <c r="T9" s="25">
        <v>16.397964009631298</v>
      </c>
      <c r="U9" s="26">
        <v>1639.7964009631298</v>
      </c>
      <c r="V9" s="26">
        <v>1.6397964009631298</v>
      </c>
      <c r="W9" s="26">
        <v>0.81989820048156492</v>
      </c>
      <c r="X9" s="26">
        <v>16.105316740066002</v>
      </c>
      <c r="Y9" s="26">
        <v>1610.5316740066</v>
      </c>
      <c r="Z9" s="26">
        <v>1.6105316740066</v>
      </c>
      <c r="AA9" s="26">
        <v>0.80526583700330001</v>
      </c>
      <c r="AB9" s="25">
        <v>16.2856694375518</v>
      </c>
      <c r="AC9" s="26">
        <v>1628.5669437551799</v>
      </c>
      <c r="AD9" s="26">
        <v>1.62856694375518</v>
      </c>
      <c r="AE9" s="26">
        <v>0.81428347187758998</v>
      </c>
      <c r="AF9" s="26">
        <v>15.9890700812561</v>
      </c>
      <c r="AG9" s="26">
        <v>1598.90700812561</v>
      </c>
      <c r="AH9" s="26">
        <v>1.59890700812561</v>
      </c>
      <c r="AI9" s="26">
        <v>0.79945350406280502</v>
      </c>
      <c r="AJ9" s="25">
        <v>16.2397820166691</v>
      </c>
      <c r="AK9" s="26">
        <v>1623.9782016669101</v>
      </c>
      <c r="AL9" s="26">
        <v>1.62397820166691</v>
      </c>
      <c r="AM9" s="26">
        <v>0.81198910083345499</v>
      </c>
      <c r="AN9" s="26">
        <v>15.900011200994999</v>
      </c>
      <c r="AO9" s="26">
        <v>1590.0011200995</v>
      </c>
      <c r="AP9" s="26">
        <v>1.5900011200994999</v>
      </c>
      <c r="AQ9" s="26">
        <v>0.79500056004974995</v>
      </c>
      <c r="AR9" s="25">
        <v>15.454947083701001</v>
      </c>
      <c r="AS9" s="26">
        <v>1545.4947083700999</v>
      </c>
      <c r="AT9" s="26">
        <v>1.5454947083700998</v>
      </c>
      <c r="AU9" s="26">
        <v>0.77274735418504992</v>
      </c>
      <c r="AV9" s="26">
        <v>15.782394522603701</v>
      </c>
      <c r="AW9" s="26">
        <v>1578.2394522603702</v>
      </c>
      <c r="AX9" s="26">
        <v>1.5782394522603702</v>
      </c>
      <c r="AY9" s="26">
        <v>0.78911972613018511</v>
      </c>
      <c r="AZ9" s="25">
        <v>15.8109159651091</v>
      </c>
      <c r="BA9" s="26">
        <v>1581.09159651091</v>
      </c>
      <c r="BB9" s="26">
        <v>1.58109159651091</v>
      </c>
      <c r="BC9" s="26">
        <v>0.79054579825545501</v>
      </c>
      <c r="BD9" s="26">
        <v>15.7770226170559</v>
      </c>
      <c r="BE9" s="26">
        <v>1577.70226170559</v>
      </c>
      <c r="BF9" s="26">
        <v>1.57770226170559</v>
      </c>
      <c r="BG9" s="26">
        <v>0.78885113085279501</v>
      </c>
      <c r="BH9" s="25">
        <v>16.0220210988426</v>
      </c>
      <c r="BI9" s="26">
        <v>1602.2021098842602</v>
      </c>
      <c r="BJ9" s="26">
        <v>1.6022021098842603</v>
      </c>
      <c r="BK9" s="26">
        <v>0.80110105494213013</v>
      </c>
      <c r="BL9" s="26">
        <v>16.030737700256399</v>
      </c>
      <c r="BM9" s="26">
        <v>1603.07377002564</v>
      </c>
      <c r="BN9" s="26">
        <v>1.6030737700256399</v>
      </c>
      <c r="BO9" s="26">
        <v>0.80153688501281994</v>
      </c>
      <c r="BP9" s="25">
        <v>15.772784738813201</v>
      </c>
      <c r="BQ9" s="26">
        <v>1577.27847388132</v>
      </c>
      <c r="BR9" s="26">
        <v>1.5772784738813199</v>
      </c>
      <c r="BS9" s="26">
        <v>0.78863923694065996</v>
      </c>
      <c r="BT9" s="26">
        <v>15.683740929468099</v>
      </c>
      <c r="BU9" s="26">
        <v>1568.3740929468099</v>
      </c>
      <c r="BV9" s="26">
        <v>1.56837409294681</v>
      </c>
      <c r="BW9" s="26">
        <v>0.78418704647340498</v>
      </c>
    </row>
    <row r="10" spans="1:75" x14ac:dyDescent="0.25">
      <c r="A10" s="40"/>
      <c r="B10" s="40"/>
      <c r="C10" s="30" t="s">
        <v>30</v>
      </c>
      <c r="D10" s="29">
        <v>12.9408496041963</v>
      </c>
      <c r="E10" s="29">
        <v>1294.0849604196301</v>
      </c>
      <c r="F10" s="29">
        <v>1.2940849604196301</v>
      </c>
      <c r="G10" s="29">
        <v>0.64704248020981503</v>
      </c>
      <c r="H10" s="28">
        <v>16.5711059823666</v>
      </c>
      <c r="I10" s="29">
        <v>1657.1105982366601</v>
      </c>
      <c r="J10" s="29">
        <v>1.6571105982366601</v>
      </c>
      <c r="K10" s="29">
        <v>0.82855529911833004</v>
      </c>
      <c r="L10" s="28">
        <v>13.765821450054499</v>
      </c>
      <c r="M10" s="29">
        <v>1376.58214500545</v>
      </c>
      <c r="N10" s="29">
        <v>1.3765821450054501</v>
      </c>
      <c r="O10" s="29">
        <v>0.68829107250272503</v>
      </c>
      <c r="P10" s="29">
        <v>13.384824400569901</v>
      </c>
      <c r="Q10" s="29">
        <v>1338.4824400569901</v>
      </c>
      <c r="R10" s="29">
        <v>1.3384824400569901</v>
      </c>
      <c r="S10" s="29">
        <v>0.66924122002849507</v>
      </c>
      <c r="T10" s="28">
        <v>13.2922683956161</v>
      </c>
      <c r="U10" s="29">
        <v>1329.2268395616099</v>
      </c>
      <c r="V10" s="29">
        <v>1.32922683956161</v>
      </c>
      <c r="W10" s="29">
        <v>0.66461341978080501</v>
      </c>
      <c r="X10" s="29">
        <v>13.0225387555389</v>
      </c>
      <c r="Y10" s="29">
        <v>1302.2538755538899</v>
      </c>
      <c r="Z10" s="29">
        <v>1.3022538755538899</v>
      </c>
      <c r="AA10" s="29">
        <v>0.65112693777694497</v>
      </c>
      <c r="AB10" s="28">
        <v>13.0684652466055</v>
      </c>
      <c r="AC10" s="29">
        <v>1306.8465246605501</v>
      </c>
      <c r="AD10" s="29">
        <v>1.3068465246605501</v>
      </c>
      <c r="AE10" s="29">
        <v>0.65342326233027503</v>
      </c>
      <c r="AF10" s="29">
        <v>12.953444947916401</v>
      </c>
      <c r="AG10" s="29">
        <v>1295.34449479164</v>
      </c>
      <c r="AH10" s="29">
        <v>1.2953444947916402</v>
      </c>
      <c r="AI10" s="29">
        <v>0.64767224739582008</v>
      </c>
      <c r="AJ10" s="28">
        <v>13.20735301166</v>
      </c>
      <c r="AK10" s="29">
        <v>1320.735301166</v>
      </c>
      <c r="AL10" s="29">
        <v>1.3207353011659999</v>
      </c>
      <c r="AM10" s="29">
        <v>0.66036765058299995</v>
      </c>
      <c r="AN10" s="29">
        <v>12.9054265714349</v>
      </c>
      <c r="AO10" s="29">
        <v>1290.54265714349</v>
      </c>
      <c r="AP10" s="29">
        <v>1.2905426571434899</v>
      </c>
      <c r="AQ10" s="29">
        <v>0.64527132857174496</v>
      </c>
      <c r="AR10" s="28">
        <v>12.656520840718199</v>
      </c>
      <c r="AS10" s="29">
        <v>1265.6520840718199</v>
      </c>
      <c r="AT10" s="29">
        <v>1.2656520840718199</v>
      </c>
      <c r="AU10" s="29">
        <v>0.63282604203590997</v>
      </c>
      <c r="AV10" s="29">
        <v>12.9439867802422</v>
      </c>
      <c r="AW10" s="29">
        <v>1294.3986780242201</v>
      </c>
      <c r="AX10" s="29">
        <v>1.29439867802422</v>
      </c>
      <c r="AY10" s="29">
        <v>0.64719933901211002</v>
      </c>
      <c r="AZ10" s="28">
        <v>12.9264634896837</v>
      </c>
      <c r="BA10" s="29">
        <v>1292.6463489683699</v>
      </c>
      <c r="BB10" s="29">
        <v>1.2926463489683699</v>
      </c>
      <c r="BC10" s="29">
        <v>0.64632317448418497</v>
      </c>
      <c r="BD10" s="29">
        <v>12.6980084307538</v>
      </c>
      <c r="BE10" s="29">
        <v>1269.80084307538</v>
      </c>
      <c r="BF10" s="29">
        <v>1.26980084307538</v>
      </c>
      <c r="BG10" s="29">
        <v>0.63490042153769</v>
      </c>
      <c r="BH10" s="28">
        <v>12.8920480466104</v>
      </c>
      <c r="BI10" s="29">
        <v>1289.20480466104</v>
      </c>
      <c r="BJ10" s="29">
        <v>1.28920480466104</v>
      </c>
      <c r="BK10" s="29">
        <v>0.64460240233052002</v>
      </c>
      <c r="BL10" s="29">
        <v>12.8924843259837</v>
      </c>
      <c r="BM10" s="29">
        <v>1289.2484325983701</v>
      </c>
      <c r="BN10" s="29">
        <v>1.28924843259837</v>
      </c>
      <c r="BO10" s="29">
        <v>0.64462421629918498</v>
      </c>
      <c r="BP10" s="28">
        <v>8.6338295263906595</v>
      </c>
      <c r="BQ10" s="29">
        <v>863.38295263906593</v>
      </c>
      <c r="BR10" s="29">
        <v>0.86338295263906595</v>
      </c>
      <c r="BS10" s="29">
        <v>0.43169147631953297</v>
      </c>
      <c r="BT10" s="29">
        <v>8.8789483065525001</v>
      </c>
      <c r="BU10" s="29">
        <v>887.89483065524996</v>
      </c>
      <c r="BV10" s="29">
        <v>0.88789483065524999</v>
      </c>
      <c r="BW10" s="29">
        <v>0.44394741532762499</v>
      </c>
    </row>
    <row r="11" spans="1:75" s="27" customFormat="1" x14ac:dyDescent="0.25">
      <c r="A11" s="40"/>
      <c r="B11" s="40"/>
      <c r="C11" s="30" t="s">
        <v>38</v>
      </c>
      <c r="D11" s="32">
        <v>17.967323997810698</v>
      </c>
      <c r="E11" s="32">
        <v>1796.7323997810699</v>
      </c>
      <c r="F11" s="32">
        <v>1.79673239978107</v>
      </c>
      <c r="G11" s="32">
        <v>0.89836619989053501</v>
      </c>
      <c r="H11" s="31">
        <v>18.927211204117999</v>
      </c>
      <c r="I11" s="32">
        <v>1892.7211204117998</v>
      </c>
      <c r="J11" s="32">
        <v>1.8927211204117997</v>
      </c>
      <c r="K11" s="32">
        <v>0.94636056020589987</v>
      </c>
      <c r="L11" s="31">
        <v>16.062791793425301</v>
      </c>
      <c r="M11" s="32">
        <v>1606.2791793425301</v>
      </c>
      <c r="N11" s="32">
        <v>1.6062791793425302</v>
      </c>
      <c r="O11" s="32">
        <v>0.80313958967126509</v>
      </c>
      <c r="P11" s="32">
        <v>16.088239894483099</v>
      </c>
      <c r="Q11" s="32">
        <v>1608.8239894483099</v>
      </c>
      <c r="R11" s="32">
        <v>1.6088239894483098</v>
      </c>
      <c r="S11" s="32">
        <v>0.80441199472415492</v>
      </c>
      <c r="T11" s="31">
        <v>16.001223980847001</v>
      </c>
      <c r="U11" s="32">
        <v>1600.1223980847001</v>
      </c>
      <c r="V11" s="32">
        <v>1.6001223980847001</v>
      </c>
      <c r="W11" s="32">
        <v>0.80006119904235007</v>
      </c>
      <c r="X11" s="32">
        <v>15.8797175081157</v>
      </c>
      <c r="Y11" s="32">
        <v>1587.97175081157</v>
      </c>
      <c r="Z11" s="32">
        <v>1.58797175081157</v>
      </c>
      <c r="AA11" s="32">
        <v>0.79398587540578502</v>
      </c>
      <c r="AB11" s="31">
        <v>16.0262071606675</v>
      </c>
      <c r="AC11" s="32">
        <v>1602.62071606675</v>
      </c>
      <c r="AD11" s="32">
        <v>1.6026207160667501</v>
      </c>
      <c r="AE11" s="32">
        <v>0.80131035803337503</v>
      </c>
      <c r="AF11" s="32">
        <v>15.8137024133809</v>
      </c>
      <c r="AG11" s="32">
        <v>1581.37024133809</v>
      </c>
      <c r="AH11" s="32">
        <v>1.5813702413380899</v>
      </c>
      <c r="AI11" s="32">
        <v>0.79068512066904495</v>
      </c>
      <c r="AJ11" s="31">
        <v>16.0169411860102</v>
      </c>
      <c r="AK11" s="32">
        <v>1601.6941186010199</v>
      </c>
      <c r="AL11" s="32">
        <v>1.6016941186010198</v>
      </c>
      <c r="AM11" s="32">
        <v>0.80084705930050992</v>
      </c>
      <c r="AN11" s="32">
        <v>15.608251999143301</v>
      </c>
      <c r="AO11" s="32">
        <v>1560.8251999143301</v>
      </c>
      <c r="AP11" s="32">
        <v>1.5608251999143301</v>
      </c>
      <c r="AQ11" s="32">
        <v>0.78041259995716505</v>
      </c>
      <c r="AR11" s="31">
        <v>15.3861837570569</v>
      </c>
      <c r="AS11" s="32">
        <v>1538.6183757056899</v>
      </c>
      <c r="AT11" s="32">
        <v>1.5386183757056899</v>
      </c>
      <c r="AU11" s="32">
        <v>0.76930918785284497</v>
      </c>
      <c r="AV11" s="32">
        <v>15.489213755060799</v>
      </c>
      <c r="AW11" s="32">
        <v>1548.9213755060798</v>
      </c>
      <c r="AX11" s="32">
        <v>1.5489213755060798</v>
      </c>
      <c r="AY11" s="32">
        <v>0.77446068775303989</v>
      </c>
      <c r="AZ11" s="31">
        <v>15.653653344821199</v>
      </c>
      <c r="BA11" s="32">
        <v>1565.36533448212</v>
      </c>
      <c r="BB11" s="32">
        <v>1.5653653344821201</v>
      </c>
      <c r="BC11" s="32">
        <v>0.78268266724106006</v>
      </c>
      <c r="BD11" s="32">
        <v>15.422778339598</v>
      </c>
      <c r="BE11" s="32">
        <v>1542.2778339598001</v>
      </c>
      <c r="BF11" s="32">
        <v>1.5422778339598</v>
      </c>
      <c r="BG11" s="32">
        <v>0.7711389169799</v>
      </c>
      <c r="BH11" s="31">
        <v>15.726650933731801</v>
      </c>
      <c r="BI11" s="32">
        <v>1572.6650933731801</v>
      </c>
      <c r="BJ11" s="32">
        <v>1.5726650933731801</v>
      </c>
      <c r="BK11" s="32">
        <v>0.78633254668659003</v>
      </c>
      <c r="BL11" s="32">
        <v>15.7014318202959</v>
      </c>
      <c r="BM11" s="32">
        <v>1570.14318202959</v>
      </c>
      <c r="BN11" s="32">
        <v>1.5701431820295899</v>
      </c>
      <c r="BO11" s="32">
        <v>0.78507159101479496</v>
      </c>
      <c r="BP11" s="31">
        <v>15.4054628606892</v>
      </c>
      <c r="BQ11" s="32">
        <v>1540.5462860689199</v>
      </c>
      <c r="BR11" s="32">
        <v>1.5405462860689199</v>
      </c>
      <c r="BS11" s="32">
        <v>0.77027314303445993</v>
      </c>
      <c r="BT11" s="32">
        <v>15.3719050352616</v>
      </c>
      <c r="BU11" s="32">
        <v>1537.19050352616</v>
      </c>
      <c r="BV11" s="32">
        <v>1.5371905035261599</v>
      </c>
      <c r="BW11" s="32">
        <v>0.76859525176307997</v>
      </c>
    </row>
    <row r="12" spans="1:75" x14ac:dyDescent="0.25">
      <c r="A12" s="40"/>
      <c r="B12" s="40"/>
      <c r="C12" s="30" t="s">
        <v>31</v>
      </c>
      <c r="D12" s="34">
        <v>13.2136372645267</v>
      </c>
      <c r="E12" s="34">
        <v>1321.3637264526699</v>
      </c>
      <c r="F12" s="34">
        <v>1.3213637264526699</v>
      </c>
      <c r="G12" s="34">
        <v>0.66068186322633493</v>
      </c>
      <c r="H12" s="33">
        <v>16.768612662110598</v>
      </c>
      <c r="I12" s="34">
        <v>1676.86126621106</v>
      </c>
      <c r="J12" s="34">
        <v>1.67686126621106</v>
      </c>
      <c r="K12" s="34">
        <v>0.83843063310553001</v>
      </c>
      <c r="L12" s="33">
        <v>13.6167672039092</v>
      </c>
      <c r="M12" s="34">
        <v>1361.6767203909201</v>
      </c>
      <c r="N12" s="34">
        <v>1.3616767203909201</v>
      </c>
      <c r="O12" s="34">
        <v>0.68083836019546007</v>
      </c>
      <c r="P12" s="34">
        <v>13.4067651472555</v>
      </c>
      <c r="Q12" s="34">
        <v>1340.6765147255501</v>
      </c>
      <c r="R12" s="34">
        <v>1.3406765147255502</v>
      </c>
      <c r="S12" s="34">
        <v>0.67033825736277508</v>
      </c>
      <c r="T12" s="33">
        <v>13.2426863534169</v>
      </c>
      <c r="U12" s="34">
        <v>1324.26863534169</v>
      </c>
      <c r="V12" s="34">
        <v>1.3242686353416899</v>
      </c>
      <c r="W12" s="34">
        <v>0.66213431767084496</v>
      </c>
      <c r="X12" s="34">
        <v>12.9931073179892</v>
      </c>
      <c r="Y12" s="34">
        <v>1299.31073179892</v>
      </c>
      <c r="Z12" s="34">
        <v>1.2993107317989199</v>
      </c>
      <c r="AA12" s="34">
        <v>0.64965536589945994</v>
      </c>
      <c r="AB12" s="33">
        <v>13.0085074152137</v>
      </c>
      <c r="AC12" s="34">
        <v>1300.8507415213699</v>
      </c>
      <c r="AD12" s="34">
        <v>1.3008507415213699</v>
      </c>
      <c r="AE12" s="34">
        <v>0.65042537076068496</v>
      </c>
      <c r="AF12" s="34">
        <v>12.8324642609634</v>
      </c>
      <c r="AG12" s="34">
        <v>1283.24642609634</v>
      </c>
      <c r="AH12" s="34">
        <v>1.2832464260963399</v>
      </c>
      <c r="AI12" s="34">
        <v>0.64162321304816994</v>
      </c>
      <c r="AJ12" s="33">
        <v>13.2070115909865</v>
      </c>
      <c r="AK12" s="34">
        <v>1320.7011590986501</v>
      </c>
      <c r="AL12" s="34">
        <v>1.3207011590986502</v>
      </c>
      <c r="AM12" s="34">
        <v>0.66035057954932508</v>
      </c>
      <c r="AN12" s="34">
        <v>12.792251419590601</v>
      </c>
      <c r="AO12" s="34">
        <v>1279.22514195906</v>
      </c>
      <c r="AP12" s="34">
        <v>1.2792251419590601</v>
      </c>
      <c r="AQ12" s="34">
        <v>0.63961257097953006</v>
      </c>
      <c r="AR12" s="33">
        <v>12.573066906718299</v>
      </c>
      <c r="AS12" s="34">
        <v>1257.30669067183</v>
      </c>
      <c r="AT12" s="34">
        <v>1.25730669067183</v>
      </c>
      <c r="AU12" s="34">
        <v>0.62865334533591499</v>
      </c>
      <c r="AV12" s="34">
        <v>12.685354817650101</v>
      </c>
      <c r="AW12" s="34">
        <v>1268.53548176501</v>
      </c>
      <c r="AX12" s="34">
        <v>1.2685354817650101</v>
      </c>
      <c r="AY12" s="34">
        <v>0.63426774088250504</v>
      </c>
      <c r="AZ12" s="33">
        <v>12.848453597895601</v>
      </c>
      <c r="BA12" s="34">
        <v>1284.84535978956</v>
      </c>
      <c r="BB12" s="34">
        <v>1.2848453597895599</v>
      </c>
      <c r="BC12" s="34">
        <v>0.64242267989477997</v>
      </c>
      <c r="BD12" s="34">
        <v>12.5076623079146</v>
      </c>
      <c r="BE12" s="34">
        <v>1250.76623079146</v>
      </c>
      <c r="BF12" s="34">
        <v>1.25076623079146</v>
      </c>
      <c r="BG12" s="34">
        <v>0.62538311539572999</v>
      </c>
      <c r="BH12" s="33">
        <v>12.801655799918199</v>
      </c>
      <c r="BI12" s="34">
        <v>1280.1655799918199</v>
      </c>
      <c r="BJ12" s="34">
        <v>1.2801655799918199</v>
      </c>
      <c r="BK12" s="34">
        <v>0.64008278999590995</v>
      </c>
      <c r="BL12" s="34">
        <v>12.8598902193818</v>
      </c>
      <c r="BM12" s="34">
        <v>1285.98902193818</v>
      </c>
      <c r="BN12" s="34">
        <v>1.28598902193818</v>
      </c>
      <c r="BO12" s="34">
        <v>0.64299451096908999</v>
      </c>
      <c r="BP12" s="33">
        <v>8.5585849510173198</v>
      </c>
      <c r="BQ12" s="34">
        <v>855.85849510173193</v>
      </c>
      <c r="BR12" s="34">
        <v>0.85585849510173195</v>
      </c>
      <c r="BS12" s="34">
        <v>0.42792924755086598</v>
      </c>
      <c r="BT12" s="34">
        <v>8.6810077396839205</v>
      </c>
      <c r="BU12" s="34">
        <v>868.1007739683921</v>
      </c>
      <c r="BV12" s="34">
        <v>0.86810077396839214</v>
      </c>
      <c r="BW12" s="34">
        <v>0.43405038698419607</v>
      </c>
    </row>
    <row r="13" spans="1:75" s="27" customFormat="1" x14ac:dyDescent="0.25">
      <c r="A13" s="40"/>
      <c r="B13" s="40"/>
      <c r="C13" s="30" t="s">
        <v>39</v>
      </c>
      <c r="D13" s="36">
        <v>18.6318195928921</v>
      </c>
      <c r="E13" s="36">
        <v>1863.18195928921</v>
      </c>
      <c r="F13" s="36">
        <v>1.86318195928921</v>
      </c>
      <c r="G13" s="36">
        <v>0.93159097964460502</v>
      </c>
      <c r="H13" s="35">
        <v>19.315889691127399</v>
      </c>
      <c r="I13" s="36">
        <v>1931.58896911274</v>
      </c>
      <c r="J13" s="36">
        <v>1.9315889691127399</v>
      </c>
      <c r="K13" s="36">
        <v>0.96579448455636996</v>
      </c>
      <c r="L13" s="35">
        <v>16.480953517756699</v>
      </c>
      <c r="M13" s="36">
        <v>1648.09535177567</v>
      </c>
      <c r="N13" s="36">
        <v>1.64809535177567</v>
      </c>
      <c r="O13" s="36">
        <v>0.82404767588783501</v>
      </c>
      <c r="P13" s="36">
        <v>16.485915021738101</v>
      </c>
      <c r="Q13" s="36">
        <v>1648.5915021738101</v>
      </c>
      <c r="R13" s="36">
        <v>1.64859150217381</v>
      </c>
      <c r="S13" s="36">
        <v>0.824295751086905</v>
      </c>
      <c r="T13" s="35">
        <v>16.505973306881501</v>
      </c>
      <c r="U13" s="36">
        <v>1650.5973306881501</v>
      </c>
      <c r="V13" s="36">
        <v>1.6505973306881501</v>
      </c>
      <c r="W13" s="36">
        <v>0.82529866534407503</v>
      </c>
      <c r="X13" s="36">
        <v>16.223812544709102</v>
      </c>
      <c r="Y13" s="36">
        <v>1622.3812544709101</v>
      </c>
      <c r="Z13" s="36">
        <v>1.6223812544709102</v>
      </c>
      <c r="AA13" s="36">
        <v>0.8111906272354551</v>
      </c>
      <c r="AB13" s="35">
        <v>16.356172485227599</v>
      </c>
      <c r="AC13" s="36">
        <v>1635.6172485227598</v>
      </c>
      <c r="AD13" s="36">
        <v>1.6356172485227598</v>
      </c>
      <c r="AE13" s="36">
        <v>0.8178086242613799</v>
      </c>
      <c r="AF13" s="36">
        <v>16.233523562992399</v>
      </c>
      <c r="AG13" s="36">
        <v>1623.35235629924</v>
      </c>
      <c r="AH13" s="36">
        <v>1.62335235629924</v>
      </c>
      <c r="AI13" s="36">
        <v>0.81167617814962001</v>
      </c>
      <c r="AJ13" s="35">
        <v>16.343360851266201</v>
      </c>
      <c r="AK13" s="36">
        <v>1634.3360851266202</v>
      </c>
      <c r="AL13" s="36">
        <v>1.6343360851266202</v>
      </c>
      <c r="AM13" s="36">
        <v>0.8171680425633101</v>
      </c>
      <c r="AN13" s="36">
        <v>15.9691119361788</v>
      </c>
      <c r="AO13" s="36">
        <v>1596.9111936178799</v>
      </c>
      <c r="AP13" s="36">
        <v>1.5969111936178799</v>
      </c>
      <c r="AQ13" s="36">
        <v>0.79845559680893996</v>
      </c>
      <c r="AR13" s="35">
        <v>15.805206171022499</v>
      </c>
      <c r="AS13" s="36">
        <v>1580.5206171022498</v>
      </c>
      <c r="AT13" s="36">
        <v>1.5805206171022499</v>
      </c>
      <c r="AU13" s="36">
        <v>0.79026030855112495</v>
      </c>
      <c r="AV13" s="36">
        <v>15.8856361889941</v>
      </c>
      <c r="AW13" s="36">
        <v>1588.5636188994101</v>
      </c>
      <c r="AX13" s="36">
        <v>1.5885636188994101</v>
      </c>
      <c r="AY13" s="36">
        <v>0.79428180944970506</v>
      </c>
      <c r="AZ13" s="35">
        <v>16.015745366407899</v>
      </c>
      <c r="BA13" s="36">
        <v>1601.5745366407898</v>
      </c>
      <c r="BB13" s="36">
        <v>1.6015745366407899</v>
      </c>
      <c r="BC13" s="36">
        <v>0.80078726832039493</v>
      </c>
      <c r="BD13" s="36">
        <v>15.6635154641522</v>
      </c>
      <c r="BE13" s="36">
        <v>1566.3515464152199</v>
      </c>
      <c r="BF13" s="36">
        <v>1.56635154641522</v>
      </c>
      <c r="BG13" s="36">
        <v>0.78317577320761</v>
      </c>
      <c r="BH13" s="35">
        <v>16.114324026519299</v>
      </c>
      <c r="BI13" s="36">
        <v>1611.4324026519298</v>
      </c>
      <c r="BJ13" s="36">
        <v>1.6114324026519298</v>
      </c>
      <c r="BK13" s="36">
        <v>0.80571620132596489</v>
      </c>
      <c r="BL13" s="36">
        <v>15.996184587040601</v>
      </c>
      <c r="BM13" s="36">
        <v>1599.61845870406</v>
      </c>
      <c r="BN13" s="36">
        <v>1.5996184587040601</v>
      </c>
      <c r="BO13" s="36">
        <v>0.79980922935203003</v>
      </c>
      <c r="BP13" s="35">
        <v>15.6240304067266</v>
      </c>
      <c r="BQ13" s="36">
        <v>1562.4030406726599</v>
      </c>
      <c r="BR13" s="36">
        <v>1.5624030406726599</v>
      </c>
      <c r="BS13" s="36">
        <v>0.78120152033632995</v>
      </c>
      <c r="BT13" s="36">
        <v>15.702352304181099</v>
      </c>
      <c r="BU13" s="36">
        <v>1570.2352304181099</v>
      </c>
      <c r="BV13" s="36">
        <v>1.57023523041811</v>
      </c>
      <c r="BW13" s="36">
        <v>0.78511761520905499</v>
      </c>
    </row>
    <row r="14" spans="1:75" x14ac:dyDescent="0.25">
      <c r="A14" s="40"/>
      <c r="B14" s="40"/>
      <c r="C14" s="30" t="s">
        <v>32</v>
      </c>
      <c r="D14" s="39">
        <v>14.066416134851901</v>
      </c>
      <c r="E14" s="39">
        <v>1406.64161348519</v>
      </c>
      <c r="F14" s="39">
        <v>1.40664161348519</v>
      </c>
      <c r="G14" s="39">
        <v>0.70332080674259501</v>
      </c>
      <c r="H14" s="38">
        <v>17.599967964848101</v>
      </c>
      <c r="I14" s="39">
        <v>1759.9967964848101</v>
      </c>
      <c r="J14" s="39">
        <v>1.7599967964848102</v>
      </c>
      <c r="K14" s="39">
        <v>0.87999839824240511</v>
      </c>
      <c r="L14" s="38">
        <v>14.3144315751529</v>
      </c>
      <c r="M14" s="39">
        <v>1431.4431575152901</v>
      </c>
      <c r="N14" s="39">
        <v>1.4314431575152902</v>
      </c>
      <c r="O14" s="39">
        <v>0.71572157875764508</v>
      </c>
      <c r="P14" s="39">
        <v>14.011790831124101</v>
      </c>
      <c r="Q14" s="39">
        <v>1401.1790831124101</v>
      </c>
      <c r="R14" s="39">
        <v>1.40117908311241</v>
      </c>
      <c r="S14" s="39">
        <v>0.70058954155620501</v>
      </c>
      <c r="T14" s="38">
        <v>13.7932093304392</v>
      </c>
      <c r="U14" s="39">
        <v>1379.3209330439201</v>
      </c>
      <c r="V14" s="39">
        <v>1.3793209330439202</v>
      </c>
      <c r="W14" s="39">
        <v>0.68966046652196011</v>
      </c>
      <c r="X14" s="39">
        <v>13.6736998305061</v>
      </c>
      <c r="Y14" s="39">
        <v>1367.36998305061</v>
      </c>
      <c r="Z14" s="39">
        <v>1.3673699830506101</v>
      </c>
      <c r="AA14" s="39">
        <v>0.68368499152530504</v>
      </c>
      <c r="AB14" s="38">
        <v>13.640583677019601</v>
      </c>
      <c r="AC14" s="39">
        <v>1364.0583677019602</v>
      </c>
      <c r="AD14" s="39">
        <v>1.3640583677019602</v>
      </c>
      <c r="AE14" s="39">
        <v>0.6820291838509801</v>
      </c>
      <c r="AF14" s="39">
        <v>13.3252035478235</v>
      </c>
      <c r="AG14" s="39">
        <v>1332.5203547823501</v>
      </c>
      <c r="AH14" s="39">
        <v>1.3325203547823501</v>
      </c>
      <c r="AI14" s="39">
        <v>0.66626017739117505</v>
      </c>
      <c r="AJ14" s="38">
        <v>13.766137131572799</v>
      </c>
      <c r="AK14" s="39">
        <v>1376.61371315728</v>
      </c>
      <c r="AL14" s="39">
        <v>1.37661371315728</v>
      </c>
      <c r="AM14" s="39">
        <v>0.68830685657863999</v>
      </c>
      <c r="AN14" s="39">
        <v>13.424599258768099</v>
      </c>
      <c r="AO14" s="39">
        <v>1342.4599258768098</v>
      </c>
      <c r="AP14" s="39">
        <v>1.34245992587681</v>
      </c>
      <c r="AQ14" s="39">
        <v>0.67122996293840498</v>
      </c>
      <c r="AR14" s="38">
        <v>13.1771281394604</v>
      </c>
      <c r="AS14" s="39">
        <v>1317.7128139460401</v>
      </c>
      <c r="AT14" s="39">
        <v>1.3177128139460401</v>
      </c>
      <c r="AU14" s="39">
        <v>0.65885640697302006</v>
      </c>
      <c r="AV14" s="39">
        <v>13.357349214272199</v>
      </c>
      <c r="AW14" s="39">
        <v>1335.7349214272199</v>
      </c>
      <c r="AX14" s="39">
        <v>1.3357349214272198</v>
      </c>
      <c r="AY14" s="39">
        <v>0.66786746071360992</v>
      </c>
      <c r="AZ14" s="38">
        <v>13.4189696533332</v>
      </c>
      <c r="BA14" s="39">
        <v>1341.8969653333199</v>
      </c>
      <c r="BB14" s="39">
        <v>1.3418969653333199</v>
      </c>
      <c r="BC14" s="39">
        <v>0.67094848266665996</v>
      </c>
      <c r="BD14" s="39">
        <v>13.207568089074</v>
      </c>
      <c r="BE14" s="39">
        <v>1320.7568089074</v>
      </c>
      <c r="BF14" s="39">
        <v>1.3207568089074</v>
      </c>
      <c r="BG14" s="39">
        <v>0.6603784044537</v>
      </c>
      <c r="BH14" s="38">
        <v>13.4305849604262</v>
      </c>
      <c r="BI14" s="39">
        <v>1343.0584960426199</v>
      </c>
      <c r="BJ14" s="39">
        <v>1.34305849604262</v>
      </c>
      <c r="BK14" s="39">
        <v>0.67152924802130998</v>
      </c>
      <c r="BL14" s="39">
        <v>13.3792959114197</v>
      </c>
      <c r="BM14" s="39">
        <v>1337.9295911419699</v>
      </c>
      <c r="BN14" s="39">
        <v>1.33792959114197</v>
      </c>
      <c r="BO14" s="39">
        <v>0.66896479557098498</v>
      </c>
      <c r="BP14" s="38">
        <v>9.2895748791955803</v>
      </c>
      <c r="BQ14" s="39">
        <v>928.95748791955805</v>
      </c>
      <c r="BR14" s="39">
        <v>0.92895748791955801</v>
      </c>
      <c r="BS14" s="39">
        <v>0.46447874395977901</v>
      </c>
      <c r="BT14" s="39">
        <v>9.6047680235672104</v>
      </c>
      <c r="BU14" s="39">
        <v>960.47680235672101</v>
      </c>
      <c r="BV14" s="39">
        <v>0.96047680235672106</v>
      </c>
      <c r="BW14" s="39">
        <v>0.48023840117836053</v>
      </c>
    </row>
    <row r="16" spans="1:75" x14ac:dyDescent="0.25">
      <c r="C16" s="41" t="s">
        <v>40</v>
      </c>
      <c r="G16" s="5">
        <f>AVERAGE(G3,G6,G9,G11,G13)</f>
        <v>0.91110068322866611</v>
      </c>
      <c r="K16" s="37">
        <f>AVERAGE(K3,K6,K9,K11,K13)</f>
        <v>6.8795265343794041</v>
      </c>
      <c r="O16" s="37">
        <f>AVERAGE(O3,O6,O9,O11,O13)</f>
        <v>0.8809657193366609</v>
      </c>
      <c r="S16" s="37">
        <f>AVERAGE(S3,S6,S9,S11,S13)</f>
        <v>0.90023999309732816</v>
      </c>
      <c r="W16" s="37">
        <f>AVERAGE(W3,W6,W9,W11,W13)</f>
        <v>0.88523046859767796</v>
      </c>
      <c r="AA16" s="37">
        <f>AVERAGE(AA3,AA6,AA9,AA11,AA13)</f>
        <v>0.87803382771114291</v>
      </c>
      <c r="AE16" s="37">
        <f>AVERAGE(AE3,AE6,AE9,AE11,AE13)</f>
        <v>0.88726744137690383</v>
      </c>
      <c r="AI16" s="37">
        <f>AVERAGE(AI3,AI6,AI9,AI11,AI13)</f>
        <v>1.5403549430637962</v>
      </c>
      <c r="AM16" s="37">
        <f>AVERAGE(AM3,AM6,AM9,AM11,AM13)</f>
        <v>0.89212810233249906</v>
      </c>
      <c r="AQ16" s="37">
        <f>AVERAGE(AQ3,AQ6,AQ9,AQ11,AQ13)</f>
        <v>0.87051793049857795</v>
      </c>
      <c r="AU16" s="37">
        <f>AVERAGE(AU3,AU6,AU9,AU11,AU13)</f>
        <v>0.86015747508038598</v>
      </c>
      <c r="AY16" s="37">
        <f>AVERAGE(AY3,AY6,AY9,AY11,AY13)</f>
        <v>0.86999928707192797</v>
      </c>
      <c r="BC16" s="37">
        <f>AVERAGE(BC3,BC6,BC9,BC11,BC13)</f>
        <v>0.88136745072215383</v>
      </c>
      <c r="BG16" s="37">
        <f>AVERAGE(BG3,BG6,BG9,BG11,BG13)</f>
        <v>0.861175988313723</v>
      </c>
      <c r="BK16" s="37">
        <f>AVERAGE(BK3,BK6,BK9,BK11,BK13)</f>
        <v>0.88334483015333198</v>
      </c>
      <c r="BO16" s="37">
        <f>AVERAGE(BO3,BO6,BO9,BO11,BO13)</f>
        <v>0.88189573523171494</v>
      </c>
      <c r="BS16" s="37">
        <f>AVERAGE(BS3,BS6,BS9,BS11,BS13)</f>
        <v>0.86364293275745507</v>
      </c>
      <c r="BW16" s="37">
        <f>AVERAGE(BW3,BW6,BW9,BW11,BW13)</f>
        <v>0.87968893299471007</v>
      </c>
    </row>
    <row r="17" spans="3:75" x14ac:dyDescent="0.25">
      <c r="C17" s="41" t="s">
        <v>41</v>
      </c>
      <c r="G17" s="5">
        <f>AVERAGE(G4,G5)</f>
        <v>0.81641073171317502</v>
      </c>
      <c r="K17" s="37">
        <f>AVERAGE(K4,K5)</f>
        <v>16.408993623711201</v>
      </c>
      <c r="O17" s="37">
        <f>AVERAGE(O4,O5)</f>
        <v>0.89412409475341259</v>
      </c>
      <c r="S17" s="37">
        <f>AVERAGE(S4,S5)</f>
        <v>0.9016576511227824</v>
      </c>
      <c r="W17" s="37">
        <f>AVERAGE(W4,W5)</f>
        <v>0.8312304938920525</v>
      </c>
      <c r="AA17" s="37">
        <f>AVERAGE(AA4,AA5)</f>
        <v>0.82852903989540494</v>
      </c>
      <c r="AE17" s="37">
        <f>AVERAGE(AE4,AE5)</f>
        <v>0.78958507128880251</v>
      </c>
      <c r="AI17" s="37">
        <f>AVERAGE(AI4,AI5)</f>
        <v>2.4969850948108125</v>
      </c>
      <c r="AM17" s="37">
        <f>AVERAGE(AM4,AM5)</f>
        <v>0.79802159576862253</v>
      </c>
      <c r="AQ17" s="37">
        <f>AVERAGE(AQ4,AQ5)</f>
        <v>0.75609905327750249</v>
      </c>
      <c r="AU17" s="37">
        <f>AVERAGE(AU4,AU5)</f>
        <v>0.74766630667213252</v>
      </c>
      <c r="AY17" s="37">
        <f>AVERAGE(AY4,AY5)</f>
        <v>0.77880110830656246</v>
      </c>
      <c r="BC17" s="37">
        <f>AVERAGE(BC4,BC5)</f>
        <v>0.78905326559985745</v>
      </c>
      <c r="BG17" s="37">
        <f>AVERAGE(BG4,BG5)</f>
        <v>0.75352637137200751</v>
      </c>
      <c r="BK17" s="37">
        <f>AVERAGE(BK4,BK5)</f>
        <v>0.76114729680811244</v>
      </c>
      <c r="BO17" s="37">
        <f>AVERAGE(BO4,BO5)</f>
        <v>0.76964488831889999</v>
      </c>
      <c r="BS17" s="37">
        <f>AVERAGE(BS4,BS5)</f>
        <v>1.0178257130666402</v>
      </c>
      <c r="BW17" s="37">
        <f>AVERAGE(BW4,BW5)</f>
        <v>0.39732072882333003</v>
      </c>
    </row>
    <row r="18" spans="3:75" x14ac:dyDescent="0.25">
      <c r="C18" s="41" t="s">
        <v>42</v>
      </c>
      <c r="G18" s="5">
        <f>AVERAGE(G7,G8)</f>
        <v>0.55481357255118702</v>
      </c>
      <c r="K18" s="37">
        <f>AVERAGE(K7,K8)</f>
        <v>13.395364615260398</v>
      </c>
      <c r="O18" s="37">
        <f>AVERAGE(O7,O8)</f>
        <v>0.74540797765875744</v>
      </c>
      <c r="S18" s="37">
        <f>AVERAGE(S7,S8)</f>
        <v>0.75146008181800261</v>
      </c>
      <c r="W18" s="37">
        <f>AVERAGE(W7,W8)</f>
        <v>0.73545676910522251</v>
      </c>
      <c r="AA18" s="37">
        <f>AVERAGE(AA7,AA8)</f>
        <v>0.73264082162882738</v>
      </c>
      <c r="AE18" s="37">
        <f>AVERAGE(AE7,AE8)</f>
        <v>0.73997585655831999</v>
      </c>
      <c r="AI18" s="37">
        <f>AVERAGE(AI7,AI8)</f>
        <v>2.1842917433141551</v>
      </c>
      <c r="AM18" s="37">
        <f>AVERAGE(AM7,AM8)</f>
        <v>0.75173269782789998</v>
      </c>
      <c r="AQ18" s="37">
        <f>AVERAGE(AQ7,AQ8)</f>
        <v>0.7385636854590325</v>
      </c>
      <c r="AU18" s="37">
        <f>AVERAGE(AU7,AU8)</f>
        <v>0.736730695764515</v>
      </c>
      <c r="AY18" s="37">
        <f>AVERAGE(AY7,AY8)</f>
        <v>0.74344483074082757</v>
      </c>
      <c r="BC18" s="37">
        <f>AVERAGE(BC7,BC8)</f>
        <v>0.76600851137535009</v>
      </c>
      <c r="BG18" s="37">
        <f>AVERAGE(BG7,BG8)</f>
        <v>0.73600760390478492</v>
      </c>
      <c r="BK18" s="37">
        <f>AVERAGE(BK7,BK8)</f>
        <v>0.76191004219215752</v>
      </c>
      <c r="BO18" s="37">
        <f>AVERAGE(BO7,BO8)</f>
        <v>0.76420198822583996</v>
      </c>
      <c r="BS18" s="37">
        <f>AVERAGE(BS7,BS8)</f>
        <v>0.48463198303072097</v>
      </c>
      <c r="BW18" s="37">
        <f>AVERAGE(BW7,BW8)</f>
        <v>0.61132928730402503</v>
      </c>
    </row>
    <row r="19" spans="3:75" x14ac:dyDescent="0.25">
      <c r="C19" s="41" t="s">
        <v>76</v>
      </c>
      <c r="G19" s="5">
        <f>AVERAGE(G10,G12,G14)</f>
        <v>0.67034838339291503</v>
      </c>
      <c r="K19" s="37">
        <f>AVERAGE(K10,K12,K14)</f>
        <v>0.84899477682208835</v>
      </c>
      <c r="O19" s="37">
        <f>AVERAGE(O10,O12,O14)</f>
        <v>0.69495033715194332</v>
      </c>
      <c r="S19" s="37">
        <f>AVERAGE(S10,S12,S14)</f>
        <v>0.68005633964915846</v>
      </c>
      <c r="W19" s="37">
        <f>AVERAGE(W10,W12,W14)</f>
        <v>0.6721360679912034</v>
      </c>
      <c r="AA19" s="37">
        <f>AVERAGE(AA10,AA12,AA14)</f>
        <v>0.66148909840056991</v>
      </c>
      <c r="AE19" s="37">
        <f>AVERAGE(AE10,AE12,AE14)</f>
        <v>0.66195927231398011</v>
      </c>
      <c r="AI19" s="37">
        <f>AVERAGE(AI10,AI12,AI14)</f>
        <v>0.65185187927838839</v>
      </c>
      <c r="AM19" s="37">
        <f>AVERAGE(AM10,AM12,AM14)</f>
        <v>0.66967502890365493</v>
      </c>
      <c r="AQ19" s="37">
        <f>AVERAGE(AQ10,AQ12,AQ14)</f>
        <v>0.65203795416322663</v>
      </c>
      <c r="AU19" s="37">
        <f>AVERAGE(AU10,AU12,AU14)</f>
        <v>0.6401119314482816</v>
      </c>
      <c r="AY19" s="37">
        <f>AVERAGE(AY10,AY12,AY14)</f>
        <v>0.6497781802027417</v>
      </c>
      <c r="BC19" s="37">
        <f>AVERAGE(BC10,BC12,BC14)</f>
        <v>0.65323144568187497</v>
      </c>
      <c r="BG19" s="37">
        <f>AVERAGE(BG10,BG12,BG14)</f>
        <v>0.64022064712904003</v>
      </c>
      <c r="BK19" s="37">
        <f>AVERAGE(BK10,BK12,BK14)</f>
        <v>0.65207148011591332</v>
      </c>
      <c r="BO19" s="37">
        <f>AVERAGE(BO10,BO12,BO14)</f>
        <v>0.65219450761308673</v>
      </c>
      <c r="BS19" s="37">
        <f>AVERAGE(BS10,BS12,BS14)</f>
        <v>0.441366489276726</v>
      </c>
      <c r="BW19" s="37">
        <f>AVERAGE(BW10,BW12,BW14)</f>
        <v>0.45274540116339385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8"/>
  <sheetViews>
    <sheetView workbookViewId="0">
      <selection activeCell="J4" sqref="J4"/>
    </sheetView>
  </sheetViews>
  <sheetFormatPr defaultRowHeight="15" x14ac:dyDescent="0.25"/>
  <cols>
    <col min="4" max="4" width="11.140625" customWidth="1"/>
    <col min="5" max="5" width="11.5703125" customWidth="1"/>
    <col min="7" max="8" width="11" customWidth="1"/>
    <col min="9" max="9" width="13.140625" customWidth="1"/>
    <col min="11" max="11" width="11.28515625" customWidth="1"/>
    <col min="12" max="12" width="10.5703125" customWidth="1"/>
    <col min="14" max="14" width="10.42578125" customWidth="1"/>
    <col min="15" max="15" width="11.28515625" customWidth="1"/>
    <col min="16" max="16" width="14" customWidth="1"/>
    <col min="18" max="18" width="11.85546875" customWidth="1"/>
    <col min="19" max="19" width="11" customWidth="1"/>
    <col min="21" max="21" width="12.28515625" customWidth="1"/>
    <col min="22" max="22" width="12" customWidth="1"/>
    <col min="23" max="23" width="13.5703125" customWidth="1"/>
  </cols>
  <sheetData>
    <row r="3" spans="1:23" ht="65.25" customHeight="1" x14ac:dyDescent="0.25">
      <c r="A3" s="42"/>
      <c r="B3" s="86" t="s">
        <v>77</v>
      </c>
      <c r="C3" s="86"/>
      <c r="D3" s="86"/>
      <c r="E3" s="86"/>
      <c r="F3" s="86"/>
      <c r="G3" s="86"/>
      <c r="H3" s="86"/>
      <c r="I3" s="42"/>
      <c r="J3" s="42"/>
      <c r="K3" s="91" t="s">
        <v>75</v>
      </c>
      <c r="L3" s="91"/>
      <c r="M3" s="91"/>
      <c r="N3" s="91"/>
      <c r="O3" s="42"/>
      <c r="P3" s="42"/>
      <c r="Q3" s="42"/>
      <c r="R3" s="42"/>
      <c r="S3" s="42"/>
      <c r="T3" s="42"/>
      <c r="U3" s="42"/>
      <c r="V3" s="42"/>
      <c r="W3" s="42"/>
    </row>
    <row r="4" spans="1:23" ht="32.25" customHeight="1" x14ac:dyDescent="0.25">
      <c r="A4" s="42"/>
      <c r="B4" s="87" t="s">
        <v>74</v>
      </c>
      <c r="C4" s="87"/>
      <c r="D4" s="87"/>
      <c r="E4" s="87"/>
      <c r="F4" s="87"/>
      <c r="G4" s="87"/>
      <c r="H4" s="87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15.75" thickBot="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x14ac:dyDescent="0.25">
      <c r="A6" s="42"/>
      <c r="B6" s="57"/>
      <c r="C6" s="49"/>
      <c r="D6" s="84" t="s">
        <v>43</v>
      </c>
      <c r="E6" s="85"/>
      <c r="F6" s="85"/>
      <c r="G6" s="45"/>
      <c r="H6" s="46"/>
      <c r="I6" s="50"/>
      <c r="J6" s="43"/>
      <c r="K6" s="84" t="s">
        <v>44</v>
      </c>
      <c r="L6" s="85"/>
      <c r="M6" s="85"/>
      <c r="N6" s="85"/>
      <c r="O6" s="46"/>
      <c r="P6" s="50"/>
      <c r="Q6" s="43"/>
      <c r="R6" s="84" t="s">
        <v>76</v>
      </c>
      <c r="S6" s="85"/>
      <c r="T6" s="85"/>
      <c r="U6" s="85"/>
      <c r="V6" s="49"/>
      <c r="W6" s="51"/>
    </row>
    <row r="7" spans="1:23" x14ac:dyDescent="0.25">
      <c r="A7" s="42"/>
      <c r="B7" s="60"/>
      <c r="C7" s="61"/>
      <c r="D7" s="88" t="s">
        <v>45</v>
      </c>
      <c r="E7" s="89"/>
      <c r="F7" s="70"/>
      <c r="G7" s="89" t="s">
        <v>46</v>
      </c>
      <c r="H7" s="90"/>
      <c r="I7" s="71"/>
      <c r="J7" s="43"/>
      <c r="K7" s="60"/>
      <c r="L7" s="70"/>
      <c r="M7" s="70"/>
      <c r="N7" s="70"/>
      <c r="O7" s="56"/>
      <c r="P7" s="71"/>
      <c r="Q7" s="43"/>
      <c r="R7" s="60"/>
      <c r="S7" s="70"/>
      <c r="T7" s="70"/>
      <c r="U7" s="70"/>
      <c r="V7" s="61"/>
      <c r="W7" s="72"/>
    </row>
    <row r="8" spans="1:23" ht="60" x14ac:dyDescent="0.25">
      <c r="A8" s="42"/>
      <c r="B8" s="73" t="s">
        <v>47</v>
      </c>
      <c r="C8" s="74" t="s">
        <v>48</v>
      </c>
      <c r="D8" s="75" t="s">
        <v>49</v>
      </c>
      <c r="E8" s="76" t="s">
        <v>50</v>
      </c>
      <c r="F8" s="77" t="s">
        <v>51</v>
      </c>
      <c r="G8" s="76" t="s">
        <v>52</v>
      </c>
      <c r="H8" s="78" t="s">
        <v>53</v>
      </c>
      <c r="I8" s="79" t="s">
        <v>54</v>
      </c>
      <c r="J8" s="80"/>
      <c r="K8" s="75" t="s">
        <v>49</v>
      </c>
      <c r="L8" s="76" t="s">
        <v>50</v>
      </c>
      <c r="M8" s="77" t="s">
        <v>51</v>
      </c>
      <c r="N8" s="76" t="s">
        <v>52</v>
      </c>
      <c r="O8" s="78" t="s">
        <v>53</v>
      </c>
      <c r="P8" s="79" t="s">
        <v>54</v>
      </c>
      <c r="Q8" s="80"/>
      <c r="R8" s="75" t="s">
        <v>49</v>
      </c>
      <c r="S8" s="76" t="s">
        <v>50</v>
      </c>
      <c r="T8" s="77" t="s">
        <v>51</v>
      </c>
      <c r="U8" s="76" t="s">
        <v>52</v>
      </c>
      <c r="V8" s="78" t="s">
        <v>53</v>
      </c>
      <c r="W8" s="79" t="s">
        <v>54</v>
      </c>
    </row>
    <row r="9" spans="1:23" x14ac:dyDescent="0.25">
      <c r="A9" s="42"/>
      <c r="B9" s="58" t="s">
        <v>55</v>
      </c>
      <c r="C9" s="56">
        <v>44.96</v>
      </c>
      <c r="D9" s="63">
        <v>0.91100000000000003</v>
      </c>
      <c r="E9" s="64">
        <f>(D9/C9)*1000</f>
        <v>20.262455516014235</v>
      </c>
      <c r="F9" s="47">
        <v>0.81599999999999995</v>
      </c>
      <c r="G9" s="68">
        <f>D9-F9</f>
        <v>9.5000000000000084E-2</v>
      </c>
      <c r="H9" s="69">
        <f>(G9/C9)*1000</f>
        <v>2.1129893238434181</v>
      </c>
      <c r="I9" s="53">
        <f>H9/E9</f>
        <v>0.10428100987925365</v>
      </c>
      <c r="J9" s="44"/>
      <c r="K9" s="63">
        <v>0.91100000000000003</v>
      </c>
      <c r="L9" s="64">
        <f>(K9/C9)*1000</f>
        <v>20.262455516014235</v>
      </c>
      <c r="M9" s="47">
        <v>0.55500000000000005</v>
      </c>
      <c r="N9" s="68">
        <f>K9-M9</f>
        <v>0.35599999999999998</v>
      </c>
      <c r="O9" s="69">
        <f>(N9/C9)*1000</f>
        <v>7.9181494661921707</v>
      </c>
      <c r="P9" s="53">
        <f>O9/L9</f>
        <v>0.39077936333699231</v>
      </c>
      <c r="Q9" s="44"/>
      <c r="R9" s="63">
        <v>0.91100000000000003</v>
      </c>
      <c r="S9" s="64">
        <f>(R9/C9)*1000</f>
        <v>20.262455516014235</v>
      </c>
      <c r="T9" s="47">
        <v>0.67</v>
      </c>
      <c r="U9" s="68">
        <f>R9-T9</f>
        <v>0.24099999999999999</v>
      </c>
      <c r="V9" s="69">
        <f>(U9/C9)*1000</f>
        <v>5.3603202846975089</v>
      </c>
      <c r="W9" s="53">
        <f>V9/S9</f>
        <v>0.2645444566410538</v>
      </c>
    </row>
    <row r="10" spans="1:23" x14ac:dyDescent="0.25">
      <c r="A10" s="42">
        <v>1</v>
      </c>
      <c r="B10" s="58" t="s">
        <v>56</v>
      </c>
      <c r="C10" s="56">
        <v>88.91</v>
      </c>
      <c r="D10" s="63">
        <v>6.88</v>
      </c>
      <c r="E10" s="64">
        <f t="shared" ref="E10:E26" si="0">(D10/C10)*1000</f>
        <v>77.381621864807116</v>
      </c>
      <c r="F10" s="47">
        <v>16.41</v>
      </c>
      <c r="G10" s="68">
        <f t="shared" ref="G10:G26" si="1">D10-F10</f>
        <v>-9.5300000000000011</v>
      </c>
      <c r="H10" s="69">
        <f t="shared" ref="H10:H26" si="2">(G10/C10)*1000</f>
        <v>-107.18704307726915</v>
      </c>
      <c r="I10" s="53">
        <f t="shared" ref="I10:I26" si="3">H10/E10</f>
        <v>-1.3851744186046511</v>
      </c>
      <c r="J10" s="44"/>
      <c r="K10" s="63">
        <v>6.88</v>
      </c>
      <c r="L10" s="64">
        <f t="shared" ref="L10:L26" si="4">(K10/C10)*1000</f>
        <v>77.381621864807116</v>
      </c>
      <c r="M10" s="47">
        <v>13.4</v>
      </c>
      <c r="N10" s="68">
        <f t="shared" ref="N10:N26" si="5">K10-M10</f>
        <v>-6.5200000000000005</v>
      </c>
      <c r="O10" s="69">
        <f t="shared" ref="O10:O26" si="6">(N10/C10)*1000</f>
        <v>-73.332583511416047</v>
      </c>
      <c r="P10" s="53">
        <f t="shared" ref="P10:P26" si="7">O10/L10</f>
        <v>-0.94767441860465118</v>
      </c>
      <c r="Q10" s="44"/>
      <c r="R10" s="63">
        <v>6.88</v>
      </c>
      <c r="S10" s="64">
        <f t="shared" ref="S10:S26" si="8">(R10/C10)*1000</f>
        <v>77.381621864807116</v>
      </c>
      <c r="T10" s="47">
        <v>0.84899999999999998</v>
      </c>
      <c r="U10" s="68">
        <f t="shared" ref="U10:U26" si="9">R10-T10</f>
        <v>6.0309999999999997</v>
      </c>
      <c r="V10" s="69">
        <f t="shared" ref="V10:V26" si="10">(U10/C10)*1000</f>
        <v>67.832639748059833</v>
      </c>
      <c r="W10" s="53">
        <f t="shared" ref="W10:W26" si="11">V10/S10</f>
        <v>0.87659883720930221</v>
      </c>
    </row>
    <row r="11" spans="1:23" x14ac:dyDescent="0.25">
      <c r="A11" s="42">
        <v>2</v>
      </c>
      <c r="B11" s="58" t="s">
        <v>57</v>
      </c>
      <c r="C11" s="56">
        <v>138.91</v>
      </c>
      <c r="D11" s="63">
        <v>0.88100000000000001</v>
      </c>
      <c r="E11" s="64">
        <f t="shared" si="0"/>
        <v>6.3422359801310204</v>
      </c>
      <c r="F11" s="47">
        <v>0.89400000000000002</v>
      </c>
      <c r="G11" s="68">
        <f t="shared" si="1"/>
        <v>-1.3000000000000012E-2</v>
      </c>
      <c r="H11" s="69">
        <f t="shared" si="2"/>
        <v>-9.3585774962205839E-2</v>
      </c>
      <c r="I11" s="53">
        <f t="shared" si="3"/>
        <v>-1.4755959137343941E-2</v>
      </c>
      <c r="J11" s="44"/>
      <c r="K11" s="63">
        <v>0.88100000000000001</v>
      </c>
      <c r="L11" s="64">
        <f t="shared" si="4"/>
        <v>6.3422359801310204</v>
      </c>
      <c r="M11" s="47">
        <v>0.745</v>
      </c>
      <c r="N11" s="68">
        <f t="shared" si="5"/>
        <v>0.13600000000000001</v>
      </c>
      <c r="O11" s="69">
        <f t="shared" si="6"/>
        <v>0.9790511842199987</v>
      </c>
      <c r="P11" s="53">
        <f t="shared" si="7"/>
        <v>0.15437003405221342</v>
      </c>
      <c r="Q11" s="44"/>
      <c r="R11" s="63">
        <v>0.88100000000000001</v>
      </c>
      <c r="S11" s="64">
        <f t="shared" si="8"/>
        <v>6.3422359801310204</v>
      </c>
      <c r="T11" s="47">
        <v>0.69499999999999995</v>
      </c>
      <c r="U11" s="68">
        <f t="shared" si="9"/>
        <v>0.18600000000000005</v>
      </c>
      <c r="V11" s="69">
        <f t="shared" si="10"/>
        <v>1.3389964725361749</v>
      </c>
      <c r="W11" s="53">
        <f t="shared" si="11"/>
        <v>0.21112372304199778</v>
      </c>
    </row>
    <row r="12" spans="1:23" x14ac:dyDescent="0.25">
      <c r="A12" s="42">
        <v>3</v>
      </c>
      <c r="B12" s="58" t="s">
        <v>58</v>
      </c>
      <c r="C12" s="56">
        <v>140.12</v>
      </c>
      <c r="D12" s="63">
        <v>0.9</v>
      </c>
      <c r="E12" s="64">
        <f t="shared" si="0"/>
        <v>6.4230659434770203</v>
      </c>
      <c r="F12" s="47">
        <v>0.90200000000000002</v>
      </c>
      <c r="G12" s="68">
        <f t="shared" si="1"/>
        <v>-2.0000000000000018E-3</v>
      </c>
      <c r="H12" s="69">
        <f t="shared" si="2"/>
        <v>-1.427347987439339E-2</v>
      </c>
      <c r="I12" s="53">
        <f t="shared" si="3"/>
        <v>-2.222222222222224E-3</v>
      </c>
      <c r="J12" s="44"/>
      <c r="K12" s="63">
        <v>0.9</v>
      </c>
      <c r="L12" s="64">
        <f t="shared" si="4"/>
        <v>6.4230659434770203</v>
      </c>
      <c r="M12" s="47">
        <v>0.751</v>
      </c>
      <c r="N12" s="68">
        <f t="shared" si="5"/>
        <v>0.14900000000000002</v>
      </c>
      <c r="O12" s="69">
        <f t="shared" si="6"/>
        <v>1.0633742506423067</v>
      </c>
      <c r="P12" s="53">
        <f t="shared" si="7"/>
        <v>0.16555555555555557</v>
      </c>
      <c r="Q12" s="44"/>
      <c r="R12" s="63">
        <v>0.9</v>
      </c>
      <c r="S12" s="64">
        <f t="shared" si="8"/>
        <v>6.4230659434770203</v>
      </c>
      <c r="T12" s="47">
        <v>0.68</v>
      </c>
      <c r="U12" s="68">
        <f t="shared" si="9"/>
        <v>0.21999999999999997</v>
      </c>
      <c r="V12" s="69">
        <f t="shared" si="10"/>
        <v>1.5700827861832714</v>
      </c>
      <c r="W12" s="53">
        <f t="shared" si="11"/>
        <v>0.24444444444444441</v>
      </c>
    </row>
    <row r="13" spans="1:23" x14ac:dyDescent="0.25">
      <c r="A13" s="42">
        <v>4</v>
      </c>
      <c r="B13" s="58" t="s">
        <v>59</v>
      </c>
      <c r="C13" s="56">
        <v>140.91</v>
      </c>
      <c r="D13" s="63">
        <v>0.88500000000000001</v>
      </c>
      <c r="E13" s="64">
        <f t="shared" si="0"/>
        <v>6.2806046412603793</v>
      </c>
      <c r="F13" s="47">
        <v>0.83099999999999996</v>
      </c>
      <c r="G13" s="68">
        <f t="shared" si="1"/>
        <v>5.4000000000000048E-2</v>
      </c>
      <c r="H13" s="69">
        <f t="shared" si="2"/>
        <v>0.38322333404300651</v>
      </c>
      <c r="I13" s="53">
        <f t="shared" si="3"/>
        <v>6.1016949152542424E-2</v>
      </c>
      <c r="J13" s="44"/>
      <c r="K13" s="63">
        <v>0.88500000000000001</v>
      </c>
      <c r="L13" s="64">
        <f t="shared" si="4"/>
        <v>6.2806046412603793</v>
      </c>
      <c r="M13" s="47">
        <v>0.73499999999999999</v>
      </c>
      <c r="N13" s="68">
        <f t="shared" si="5"/>
        <v>0.15000000000000002</v>
      </c>
      <c r="O13" s="69">
        <f t="shared" si="6"/>
        <v>1.0645092612305729</v>
      </c>
      <c r="P13" s="53">
        <f t="shared" si="7"/>
        <v>0.16949152542372883</v>
      </c>
      <c r="Q13" s="44"/>
      <c r="R13" s="63">
        <v>0.88500000000000001</v>
      </c>
      <c r="S13" s="64">
        <f t="shared" si="8"/>
        <v>6.2806046412603793</v>
      </c>
      <c r="T13" s="47">
        <v>0.67200000000000004</v>
      </c>
      <c r="U13" s="68">
        <f t="shared" si="9"/>
        <v>0.21299999999999997</v>
      </c>
      <c r="V13" s="69">
        <f t="shared" si="10"/>
        <v>1.511603150947413</v>
      </c>
      <c r="W13" s="53">
        <f t="shared" si="11"/>
        <v>0.24067796610169487</v>
      </c>
    </row>
    <row r="14" spans="1:23" x14ac:dyDescent="0.25">
      <c r="A14" s="42">
        <v>5</v>
      </c>
      <c r="B14" s="58" t="s">
        <v>60</v>
      </c>
      <c r="C14" s="56">
        <v>144.24</v>
      </c>
      <c r="D14" s="63">
        <v>0.878</v>
      </c>
      <c r="E14" s="64">
        <f t="shared" si="0"/>
        <v>6.0870770937326668</v>
      </c>
      <c r="F14" s="47">
        <v>0.82799999999999996</v>
      </c>
      <c r="G14" s="68">
        <f t="shared" si="1"/>
        <v>5.0000000000000044E-2</v>
      </c>
      <c r="H14" s="69">
        <f t="shared" si="2"/>
        <v>0.3466444814198561</v>
      </c>
      <c r="I14" s="53">
        <f t="shared" si="3"/>
        <v>5.6947608200455642E-2</v>
      </c>
      <c r="J14" s="44"/>
      <c r="K14" s="63">
        <v>0.878</v>
      </c>
      <c r="L14" s="64">
        <f t="shared" si="4"/>
        <v>6.0870770937326668</v>
      </c>
      <c r="M14" s="47">
        <v>0.73299999999999998</v>
      </c>
      <c r="N14" s="68">
        <f t="shared" si="5"/>
        <v>0.14500000000000002</v>
      </c>
      <c r="O14" s="69">
        <f t="shared" si="6"/>
        <v>1.0052689961175818</v>
      </c>
      <c r="P14" s="53">
        <f t="shared" si="7"/>
        <v>0.16514806378132121</v>
      </c>
      <c r="Q14" s="44"/>
      <c r="R14" s="63">
        <v>0.878</v>
      </c>
      <c r="S14" s="64">
        <f t="shared" si="8"/>
        <v>6.0870770937326668</v>
      </c>
      <c r="T14" s="47">
        <v>0.66100000000000003</v>
      </c>
      <c r="U14" s="68">
        <f t="shared" si="9"/>
        <v>0.21699999999999997</v>
      </c>
      <c r="V14" s="69">
        <f t="shared" si="10"/>
        <v>1.5044370493621737</v>
      </c>
      <c r="W14" s="53">
        <f t="shared" si="11"/>
        <v>0.2471526195899772</v>
      </c>
    </row>
    <row r="15" spans="1:23" x14ac:dyDescent="0.25">
      <c r="A15" s="42">
        <v>6</v>
      </c>
      <c r="B15" s="58" t="s">
        <v>61</v>
      </c>
      <c r="C15" s="56">
        <v>150.36000000000001</v>
      </c>
      <c r="D15" s="63">
        <v>0.88700000000000001</v>
      </c>
      <c r="E15" s="64">
        <f t="shared" si="0"/>
        <v>5.8991753125831332</v>
      </c>
      <c r="F15" s="47">
        <v>0.79</v>
      </c>
      <c r="G15" s="68">
        <f t="shared" si="1"/>
        <v>9.6999999999999975E-2</v>
      </c>
      <c r="H15" s="69">
        <f t="shared" si="2"/>
        <v>0.64511838254854992</v>
      </c>
      <c r="I15" s="53">
        <f t="shared" si="3"/>
        <v>0.1093573844419391</v>
      </c>
      <c r="J15" s="44"/>
      <c r="K15" s="63">
        <v>0.88700000000000001</v>
      </c>
      <c r="L15" s="64">
        <f t="shared" si="4"/>
        <v>5.8991753125831332</v>
      </c>
      <c r="M15" s="47">
        <v>0.74</v>
      </c>
      <c r="N15" s="68">
        <f t="shared" si="5"/>
        <v>0.14700000000000002</v>
      </c>
      <c r="O15" s="69">
        <f t="shared" si="6"/>
        <v>0.97765363128491622</v>
      </c>
      <c r="P15" s="53">
        <f t="shared" si="7"/>
        <v>0.16572717023675312</v>
      </c>
      <c r="Q15" s="44"/>
      <c r="R15" s="63">
        <v>0.88700000000000001</v>
      </c>
      <c r="S15" s="64">
        <f t="shared" si="8"/>
        <v>5.8991753125831332</v>
      </c>
      <c r="T15" s="47">
        <v>0.66200000000000003</v>
      </c>
      <c r="U15" s="68">
        <f t="shared" si="9"/>
        <v>0.22499999999999998</v>
      </c>
      <c r="V15" s="69">
        <f t="shared" si="10"/>
        <v>1.4964086193136468</v>
      </c>
      <c r="W15" s="53">
        <f t="shared" si="11"/>
        <v>0.25366403607666288</v>
      </c>
    </row>
    <row r="16" spans="1:23" x14ac:dyDescent="0.25">
      <c r="A16" s="42">
        <v>7</v>
      </c>
      <c r="B16" s="58" t="s">
        <v>62</v>
      </c>
      <c r="C16" s="56">
        <v>151.96</v>
      </c>
      <c r="D16" s="63">
        <v>1.54</v>
      </c>
      <c r="E16" s="64">
        <f t="shared" si="0"/>
        <v>10.13424585417215</v>
      </c>
      <c r="F16" s="47">
        <v>2.4900000000000002</v>
      </c>
      <c r="G16" s="68">
        <f t="shared" si="1"/>
        <v>-0.95000000000000018</v>
      </c>
      <c r="H16" s="69">
        <f t="shared" si="2"/>
        <v>-6.2516451697815221</v>
      </c>
      <c r="I16" s="53">
        <f t="shared" si="3"/>
        <v>-0.61688311688311703</v>
      </c>
      <c r="J16" s="44"/>
      <c r="K16" s="63">
        <v>1.54</v>
      </c>
      <c r="L16" s="64">
        <f t="shared" si="4"/>
        <v>10.13424585417215</v>
      </c>
      <c r="M16" s="47">
        <v>2.1800000000000002</v>
      </c>
      <c r="N16" s="68">
        <f t="shared" si="5"/>
        <v>-0.64000000000000012</v>
      </c>
      <c r="O16" s="69">
        <f t="shared" si="6"/>
        <v>-4.2116346406949203</v>
      </c>
      <c r="P16" s="53">
        <f t="shared" si="7"/>
        <v>-0.41558441558441567</v>
      </c>
      <c r="Q16" s="44"/>
      <c r="R16" s="63">
        <v>1.54</v>
      </c>
      <c r="S16" s="64">
        <f t="shared" si="8"/>
        <v>10.13424585417215</v>
      </c>
      <c r="T16" s="47">
        <v>0.65100000000000002</v>
      </c>
      <c r="U16" s="68">
        <f t="shared" si="9"/>
        <v>0.88900000000000001</v>
      </c>
      <c r="V16" s="69">
        <f t="shared" si="10"/>
        <v>5.8502237430902868</v>
      </c>
      <c r="W16" s="53">
        <f t="shared" si="11"/>
        <v>0.57727272727272727</v>
      </c>
    </row>
    <row r="17" spans="1:23" x14ac:dyDescent="0.25">
      <c r="A17" s="42">
        <v>8</v>
      </c>
      <c r="B17" s="58" t="s">
        <v>63</v>
      </c>
      <c r="C17" s="56">
        <v>157.25</v>
      </c>
      <c r="D17" s="63">
        <v>0.89200000000000002</v>
      </c>
      <c r="E17" s="64">
        <f t="shared" si="0"/>
        <v>5.6724960254372014</v>
      </c>
      <c r="F17" s="47">
        <v>0.79800000000000004</v>
      </c>
      <c r="G17" s="68">
        <f t="shared" si="1"/>
        <v>9.3999999999999972E-2</v>
      </c>
      <c r="H17" s="69">
        <f t="shared" si="2"/>
        <v>0.59777424483306818</v>
      </c>
      <c r="I17" s="53">
        <f t="shared" si="3"/>
        <v>0.10538116591928248</v>
      </c>
      <c r="J17" s="44"/>
      <c r="K17" s="63">
        <v>0.89200000000000002</v>
      </c>
      <c r="L17" s="64">
        <f t="shared" si="4"/>
        <v>5.6724960254372014</v>
      </c>
      <c r="M17" s="47">
        <v>0.752</v>
      </c>
      <c r="N17" s="68">
        <f t="shared" si="5"/>
        <v>0.14000000000000001</v>
      </c>
      <c r="O17" s="69">
        <f t="shared" si="6"/>
        <v>0.890302066772655</v>
      </c>
      <c r="P17" s="53">
        <f t="shared" si="7"/>
        <v>0.15695067264573992</v>
      </c>
      <c r="Q17" s="44"/>
      <c r="R17" s="63">
        <v>0.89200000000000002</v>
      </c>
      <c r="S17" s="64">
        <f t="shared" si="8"/>
        <v>5.6724960254372014</v>
      </c>
      <c r="T17" s="47">
        <v>0.67</v>
      </c>
      <c r="U17" s="68">
        <f t="shared" si="9"/>
        <v>0.22199999999999998</v>
      </c>
      <c r="V17" s="69">
        <f t="shared" si="10"/>
        <v>1.4117647058823528</v>
      </c>
      <c r="W17" s="53">
        <f t="shared" si="11"/>
        <v>0.24887892376681614</v>
      </c>
    </row>
    <row r="18" spans="1:23" x14ac:dyDescent="0.25">
      <c r="A18" s="42">
        <v>9</v>
      </c>
      <c r="B18" s="58" t="s">
        <v>64</v>
      </c>
      <c r="C18" s="56">
        <v>158.93</v>
      </c>
      <c r="D18" s="63">
        <v>0.872</v>
      </c>
      <c r="E18" s="64">
        <f t="shared" si="0"/>
        <v>5.4866922544516452</v>
      </c>
      <c r="F18" s="47">
        <v>0.75600000000000001</v>
      </c>
      <c r="G18" s="68">
        <f t="shared" si="1"/>
        <v>0.11599999999999999</v>
      </c>
      <c r="H18" s="69">
        <f t="shared" si="2"/>
        <v>0.72988107972063165</v>
      </c>
      <c r="I18" s="53">
        <f t="shared" si="3"/>
        <v>0.1330275229357798</v>
      </c>
      <c r="J18" s="44"/>
      <c r="K18" s="63">
        <v>0.872</v>
      </c>
      <c r="L18" s="64">
        <f t="shared" si="4"/>
        <v>5.4866922544516452</v>
      </c>
      <c r="M18" s="47">
        <v>0.73899999999999999</v>
      </c>
      <c r="N18" s="68">
        <f t="shared" si="5"/>
        <v>0.13300000000000001</v>
      </c>
      <c r="O18" s="69">
        <f t="shared" si="6"/>
        <v>0.83684641036934493</v>
      </c>
      <c r="P18" s="53">
        <f t="shared" si="7"/>
        <v>0.15252293577981652</v>
      </c>
      <c r="Q18" s="44"/>
      <c r="R18" s="63">
        <v>0.872</v>
      </c>
      <c r="S18" s="64">
        <f t="shared" si="8"/>
        <v>5.4866922544516452</v>
      </c>
      <c r="T18" s="47">
        <v>0.65200000000000002</v>
      </c>
      <c r="U18" s="68">
        <f t="shared" si="9"/>
        <v>0.21999999999999997</v>
      </c>
      <c r="V18" s="69">
        <f t="shared" si="10"/>
        <v>1.3842572201598187</v>
      </c>
      <c r="W18" s="53">
        <f t="shared" si="11"/>
        <v>0.25229357798165136</v>
      </c>
    </row>
    <row r="19" spans="1:23" x14ac:dyDescent="0.25">
      <c r="A19" s="42">
        <v>10</v>
      </c>
      <c r="B19" s="58" t="s">
        <v>65</v>
      </c>
      <c r="C19" s="56">
        <v>162.5</v>
      </c>
      <c r="D19" s="63">
        <v>0.86</v>
      </c>
      <c r="E19" s="64">
        <f t="shared" si="0"/>
        <v>5.2923076923076922</v>
      </c>
      <c r="F19" s="47">
        <v>0.748</v>
      </c>
      <c r="G19" s="68">
        <f t="shared" si="1"/>
        <v>0.11199999999999999</v>
      </c>
      <c r="H19" s="69">
        <f t="shared" si="2"/>
        <v>0.68923076923076909</v>
      </c>
      <c r="I19" s="53">
        <f t="shared" si="3"/>
        <v>0.13023255813953485</v>
      </c>
      <c r="J19" s="44"/>
      <c r="K19" s="63">
        <v>0.86</v>
      </c>
      <c r="L19" s="64">
        <f t="shared" si="4"/>
        <v>5.2923076923076922</v>
      </c>
      <c r="M19" s="47">
        <v>0.73699999999999999</v>
      </c>
      <c r="N19" s="68">
        <f t="shared" si="5"/>
        <v>0.123</v>
      </c>
      <c r="O19" s="69">
        <f t="shared" si="6"/>
        <v>0.75692307692307692</v>
      </c>
      <c r="P19" s="53">
        <f t="shared" si="7"/>
        <v>0.1430232558139535</v>
      </c>
      <c r="Q19" s="44"/>
      <c r="R19" s="63">
        <v>0.86</v>
      </c>
      <c r="S19" s="64">
        <f t="shared" si="8"/>
        <v>5.2923076923076922</v>
      </c>
      <c r="T19" s="47">
        <v>0.64</v>
      </c>
      <c r="U19" s="68">
        <f t="shared" si="9"/>
        <v>0.21999999999999997</v>
      </c>
      <c r="V19" s="69">
        <f t="shared" si="10"/>
        <v>1.3538461538461537</v>
      </c>
      <c r="W19" s="53">
        <f t="shared" si="11"/>
        <v>0.25581395348837205</v>
      </c>
    </row>
    <row r="20" spans="1:23" x14ac:dyDescent="0.25">
      <c r="A20" s="42">
        <v>11</v>
      </c>
      <c r="B20" s="58" t="s">
        <v>66</v>
      </c>
      <c r="C20" s="56">
        <v>164.93</v>
      </c>
      <c r="D20" s="63">
        <v>0.87</v>
      </c>
      <c r="E20" s="64">
        <f t="shared" si="0"/>
        <v>5.2749651367246706</v>
      </c>
      <c r="F20" s="47">
        <v>0.77900000000000003</v>
      </c>
      <c r="G20" s="68">
        <f t="shared" si="1"/>
        <v>9.099999999999997E-2</v>
      </c>
      <c r="H20" s="69">
        <f t="shared" si="2"/>
        <v>0.55174922694476425</v>
      </c>
      <c r="I20" s="53">
        <f t="shared" si="3"/>
        <v>0.10459770114942527</v>
      </c>
      <c r="J20" s="44"/>
      <c r="K20" s="63">
        <v>0.87</v>
      </c>
      <c r="L20" s="64">
        <f t="shared" si="4"/>
        <v>5.2749651367246706</v>
      </c>
      <c r="M20" s="47">
        <v>0.74299999999999999</v>
      </c>
      <c r="N20" s="68">
        <f t="shared" si="5"/>
        <v>0.127</v>
      </c>
      <c r="O20" s="69">
        <f t="shared" si="6"/>
        <v>0.77002364639544041</v>
      </c>
      <c r="P20" s="53">
        <f t="shared" si="7"/>
        <v>0.14597701149425288</v>
      </c>
      <c r="Q20" s="44"/>
      <c r="R20" s="63">
        <v>0.87</v>
      </c>
      <c r="S20" s="64">
        <f t="shared" si="8"/>
        <v>5.2749651367246706</v>
      </c>
      <c r="T20" s="47">
        <v>0.64900000000000002</v>
      </c>
      <c r="U20" s="68">
        <f t="shared" si="9"/>
        <v>0.22099999999999997</v>
      </c>
      <c r="V20" s="69">
        <f t="shared" si="10"/>
        <v>1.3399624082944277</v>
      </c>
      <c r="W20" s="53">
        <f t="shared" si="11"/>
        <v>0.25402298850574712</v>
      </c>
    </row>
    <row r="21" spans="1:23" x14ac:dyDescent="0.25">
      <c r="A21" s="42">
        <v>12</v>
      </c>
      <c r="B21" s="58" t="s">
        <v>67</v>
      </c>
      <c r="C21" s="56">
        <v>167.26</v>
      </c>
      <c r="D21" s="63">
        <v>0.88100000000000001</v>
      </c>
      <c r="E21" s="64">
        <f t="shared" si="0"/>
        <v>5.267248595001794</v>
      </c>
      <c r="F21" s="47">
        <v>0.78900000000000003</v>
      </c>
      <c r="G21" s="68">
        <f t="shared" si="1"/>
        <v>9.1999999999999971E-2</v>
      </c>
      <c r="H21" s="69">
        <f t="shared" si="2"/>
        <v>0.55004185101040282</v>
      </c>
      <c r="I21" s="53">
        <f t="shared" si="3"/>
        <v>0.10442678774120315</v>
      </c>
      <c r="J21" s="44"/>
      <c r="K21" s="63">
        <v>0.88100000000000001</v>
      </c>
      <c r="L21" s="64">
        <f t="shared" si="4"/>
        <v>5.267248595001794</v>
      </c>
      <c r="M21" s="47">
        <v>0.76600000000000001</v>
      </c>
      <c r="N21" s="68">
        <f t="shared" si="5"/>
        <v>0.11499999999999999</v>
      </c>
      <c r="O21" s="69">
        <f t="shared" si="6"/>
        <v>0.68755231376300363</v>
      </c>
      <c r="P21" s="53">
        <f t="shared" si="7"/>
        <v>0.13053348467650394</v>
      </c>
      <c r="Q21" s="44"/>
      <c r="R21" s="63">
        <v>0.88100000000000001</v>
      </c>
      <c r="S21" s="64">
        <f t="shared" si="8"/>
        <v>5.267248595001794</v>
      </c>
      <c r="T21" s="47">
        <v>0.65300000000000002</v>
      </c>
      <c r="U21" s="68">
        <f t="shared" si="9"/>
        <v>0.22799999999999998</v>
      </c>
      <c r="V21" s="69">
        <f t="shared" si="10"/>
        <v>1.3631471959823029</v>
      </c>
      <c r="W21" s="53">
        <f t="shared" si="11"/>
        <v>0.25879682179341656</v>
      </c>
    </row>
    <row r="22" spans="1:23" x14ac:dyDescent="0.25">
      <c r="A22" s="42">
        <v>13</v>
      </c>
      <c r="B22" s="58" t="s">
        <v>68</v>
      </c>
      <c r="C22" s="56">
        <v>168.93</v>
      </c>
      <c r="D22" s="63">
        <v>0.86099999999999999</v>
      </c>
      <c r="E22" s="64">
        <f t="shared" si="0"/>
        <v>5.0967856508613032</v>
      </c>
      <c r="F22" s="47">
        <v>0.754</v>
      </c>
      <c r="G22" s="68">
        <f t="shared" si="1"/>
        <v>0.10699999999999998</v>
      </c>
      <c r="H22" s="69">
        <f t="shared" si="2"/>
        <v>0.63339844906174148</v>
      </c>
      <c r="I22" s="53">
        <f t="shared" si="3"/>
        <v>0.12427409988385597</v>
      </c>
      <c r="J22" s="44"/>
      <c r="K22" s="63">
        <v>0.86099999999999999</v>
      </c>
      <c r="L22" s="64">
        <f t="shared" si="4"/>
        <v>5.0967856508613032</v>
      </c>
      <c r="M22" s="47">
        <v>0.73599999999999999</v>
      </c>
      <c r="N22" s="68">
        <f t="shared" si="5"/>
        <v>0.125</v>
      </c>
      <c r="O22" s="69">
        <f t="shared" si="6"/>
        <v>0.73995145918427752</v>
      </c>
      <c r="P22" s="53">
        <f t="shared" si="7"/>
        <v>0.14518002322880372</v>
      </c>
      <c r="Q22" s="44"/>
      <c r="R22" s="63">
        <v>0.86099999999999999</v>
      </c>
      <c r="S22" s="64">
        <f t="shared" si="8"/>
        <v>5.0967856508613032</v>
      </c>
      <c r="T22" s="47">
        <v>0.64</v>
      </c>
      <c r="U22" s="68">
        <f t="shared" si="9"/>
        <v>0.22099999999999997</v>
      </c>
      <c r="V22" s="69">
        <f t="shared" si="10"/>
        <v>1.3082341798378023</v>
      </c>
      <c r="W22" s="53">
        <f t="shared" si="11"/>
        <v>0.25667828106852492</v>
      </c>
    </row>
    <row r="23" spans="1:23" x14ac:dyDescent="0.25">
      <c r="A23" s="42">
        <v>14</v>
      </c>
      <c r="B23" s="58" t="s">
        <v>69</v>
      </c>
      <c r="C23" s="56">
        <v>173.05</v>
      </c>
      <c r="D23" s="63">
        <v>0.88300000000000001</v>
      </c>
      <c r="E23" s="64">
        <f t="shared" si="0"/>
        <v>5.1025715111239522</v>
      </c>
      <c r="F23" s="47">
        <v>0.76100000000000001</v>
      </c>
      <c r="G23" s="68">
        <f t="shared" si="1"/>
        <v>0.122</v>
      </c>
      <c r="H23" s="69">
        <f t="shared" si="2"/>
        <v>0.70499855533082911</v>
      </c>
      <c r="I23" s="53">
        <f t="shared" si="3"/>
        <v>0.13816534541336351</v>
      </c>
      <c r="J23" s="44"/>
      <c r="K23" s="63">
        <v>0.88300000000000001</v>
      </c>
      <c r="L23" s="64">
        <f t="shared" si="4"/>
        <v>5.1025715111239522</v>
      </c>
      <c r="M23" s="47">
        <v>0.76100000000000001</v>
      </c>
      <c r="N23" s="68">
        <f t="shared" si="5"/>
        <v>0.122</v>
      </c>
      <c r="O23" s="69">
        <f t="shared" si="6"/>
        <v>0.70499855533082911</v>
      </c>
      <c r="P23" s="53">
        <f t="shared" si="7"/>
        <v>0.13816534541336351</v>
      </c>
      <c r="Q23" s="44"/>
      <c r="R23" s="63">
        <v>0.88300000000000001</v>
      </c>
      <c r="S23" s="64">
        <f t="shared" si="8"/>
        <v>5.1025715111239522</v>
      </c>
      <c r="T23" s="47">
        <v>0.65200000000000002</v>
      </c>
      <c r="U23" s="68">
        <f t="shared" si="9"/>
        <v>0.23099999999999998</v>
      </c>
      <c r="V23" s="69">
        <f t="shared" si="10"/>
        <v>1.3348743137821437</v>
      </c>
      <c r="W23" s="53">
        <f t="shared" si="11"/>
        <v>0.26160815402038506</v>
      </c>
    </row>
    <row r="24" spans="1:23" x14ac:dyDescent="0.25">
      <c r="A24" s="42">
        <v>15</v>
      </c>
      <c r="B24" s="58" t="s">
        <v>70</v>
      </c>
      <c r="C24" s="56">
        <v>174.97</v>
      </c>
      <c r="D24" s="63">
        <v>0.88200000000000001</v>
      </c>
      <c r="E24" s="64">
        <f t="shared" si="0"/>
        <v>5.040864148139681</v>
      </c>
      <c r="F24" s="47">
        <v>0.77</v>
      </c>
      <c r="G24" s="68">
        <f t="shared" si="1"/>
        <v>0.11199999999999999</v>
      </c>
      <c r="H24" s="69">
        <f t="shared" si="2"/>
        <v>0.64010973309710228</v>
      </c>
      <c r="I24" s="53">
        <f t="shared" si="3"/>
        <v>0.12698412698412698</v>
      </c>
      <c r="J24" s="44"/>
      <c r="K24" s="63">
        <v>0.88200000000000001</v>
      </c>
      <c r="L24" s="64">
        <f t="shared" si="4"/>
        <v>5.040864148139681</v>
      </c>
      <c r="M24" s="47">
        <v>0.76400000000000001</v>
      </c>
      <c r="N24" s="68">
        <f t="shared" si="5"/>
        <v>0.11799999999999999</v>
      </c>
      <c r="O24" s="69">
        <f t="shared" si="6"/>
        <v>0.67440132594158997</v>
      </c>
      <c r="P24" s="53">
        <f t="shared" si="7"/>
        <v>0.13378684807256236</v>
      </c>
      <c r="Q24" s="44"/>
      <c r="R24" s="63">
        <v>0.88200000000000001</v>
      </c>
      <c r="S24" s="64">
        <f t="shared" si="8"/>
        <v>5.040864148139681</v>
      </c>
      <c r="T24" s="47">
        <v>0.65200000000000002</v>
      </c>
      <c r="U24" s="68">
        <f t="shared" si="9"/>
        <v>0.22999999999999998</v>
      </c>
      <c r="V24" s="69">
        <f t="shared" si="10"/>
        <v>1.3145110590386924</v>
      </c>
      <c r="W24" s="53">
        <f t="shared" si="11"/>
        <v>0.26077097505668934</v>
      </c>
    </row>
    <row r="25" spans="1:23" x14ac:dyDescent="0.25">
      <c r="A25" s="42">
        <v>16</v>
      </c>
      <c r="B25" s="58" t="s">
        <v>71</v>
      </c>
      <c r="C25" s="56">
        <v>232.04</v>
      </c>
      <c r="D25" s="63">
        <v>0.86399999999999999</v>
      </c>
      <c r="E25" s="64">
        <f t="shared" si="0"/>
        <v>3.7234959489743149</v>
      </c>
      <c r="F25" s="47">
        <v>1.01</v>
      </c>
      <c r="G25" s="68">
        <f t="shared" si="1"/>
        <v>-0.14600000000000002</v>
      </c>
      <c r="H25" s="69">
        <f t="shared" si="2"/>
        <v>-0.62920186174797454</v>
      </c>
      <c r="I25" s="53">
        <f t="shared" si="3"/>
        <v>-0.16898148148148148</v>
      </c>
      <c r="J25" s="44"/>
      <c r="K25" s="63">
        <v>0.86399999999999999</v>
      </c>
      <c r="L25" s="64">
        <f t="shared" si="4"/>
        <v>3.7234959489743149</v>
      </c>
      <c r="M25" s="47">
        <v>0.48399999999999999</v>
      </c>
      <c r="N25" s="68">
        <f t="shared" si="5"/>
        <v>0.38</v>
      </c>
      <c r="O25" s="69">
        <f t="shared" si="6"/>
        <v>1.6376486812618514</v>
      </c>
      <c r="P25" s="53">
        <f t="shared" si="7"/>
        <v>0.43981481481481477</v>
      </c>
      <c r="Q25" s="44"/>
      <c r="R25" s="63">
        <v>0.86399999999999999</v>
      </c>
      <c r="S25" s="64">
        <f t="shared" si="8"/>
        <v>3.7234959489743149</v>
      </c>
      <c r="T25" s="47">
        <v>0.441</v>
      </c>
      <c r="U25" s="68">
        <f t="shared" si="9"/>
        <v>0.42299999999999999</v>
      </c>
      <c r="V25" s="69">
        <f t="shared" si="10"/>
        <v>1.8229615583520082</v>
      </c>
      <c r="W25" s="53">
        <f t="shared" si="11"/>
        <v>0.48958333333333331</v>
      </c>
    </row>
    <row r="26" spans="1:23" ht="15.75" thickBot="1" x14ac:dyDescent="0.3">
      <c r="A26" s="42">
        <v>17</v>
      </c>
      <c r="B26" s="58" t="s">
        <v>72</v>
      </c>
      <c r="C26" s="56">
        <v>238.03</v>
      </c>
      <c r="D26" s="63">
        <v>0.879</v>
      </c>
      <c r="E26" s="64">
        <f t="shared" si="0"/>
        <v>3.6928118304415407</v>
      </c>
      <c r="F26" s="47">
        <v>0.39700000000000002</v>
      </c>
      <c r="G26" s="68">
        <f t="shared" si="1"/>
        <v>0.48199999999999998</v>
      </c>
      <c r="H26" s="69">
        <f t="shared" si="2"/>
        <v>2.0249548376255091</v>
      </c>
      <c r="I26" s="53">
        <f t="shared" si="3"/>
        <v>0.54835039817974973</v>
      </c>
      <c r="J26" s="44"/>
      <c r="K26" s="63">
        <v>0.879</v>
      </c>
      <c r="L26" s="64">
        <f t="shared" si="4"/>
        <v>3.6928118304415407</v>
      </c>
      <c r="M26" s="47">
        <v>0.61099999999999999</v>
      </c>
      <c r="N26" s="68">
        <f t="shared" si="5"/>
        <v>0.26800000000000002</v>
      </c>
      <c r="O26" s="69">
        <f t="shared" si="6"/>
        <v>1.1259084989287067</v>
      </c>
      <c r="P26" s="53">
        <f t="shared" si="7"/>
        <v>0.30489192263936299</v>
      </c>
      <c r="Q26" s="44"/>
      <c r="R26" s="63">
        <v>0.879</v>
      </c>
      <c r="S26" s="64">
        <f t="shared" si="8"/>
        <v>3.6928118304415407</v>
      </c>
      <c r="T26" s="48">
        <v>0.45200000000000001</v>
      </c>
      <c r="U26" s="68">
        <f t="shared" si="9"/>
        <v>0.42699999999999999</v>
      </c>
      <c r="V26" s="69">
        <f t="shared" si="10"/>
        <v>1.7938915262782003</v>
      </c>
      <c r="W26" s="53">
        <f t="shared" si="11"/>
        <v>0.48577929465301484</v>
      </c>
    </row>
    <row r="27" spans="1:23" x14ac:dyDescent="0.25">
      <c r="A27" s="42">
        <v>18</v>
      </c>
      <c r="B27" s="50"/>
      <c r="C27" s="51"/>
      <c r="D27" s="65"/>
      <c r="E27" s="66"/>
      <c r="F27" s="55"/>
      <c r="G27" s="66"/>
      <c r="H27" s="62"/>
      <c r="I27" s="51"/>
      <c r="J27" s="42"/>
      <c r="K27" s="65"/>
      <c r="L27" s="66"/>
      <c r="M27" s="55"/>
      <c r="N27" s="66"/>
      <c r="O27" s="66"/>
      <c r="P27" s="51"/>
      <c r="Q27" s="42"/>
      <c r="R27" s="65"/>
      <c r="S27" s="66"/>
      <c r="T27" s="55"/>
      <c r="U27" s="66"/>
      <c r="V27" s="62"/>
      <c r="W27" s="51"/>
    </row>
    <row r="28" spans="1:23" ht="15.75" thickBot="1" x14ac:dyDescent="0.3">
      <c r="A28" s="42"/>
      <c r="B28" s="59"/>
      <c r="C28" s="52" t="s">
        <v>73</v>
      </c>
      <c r="D28" s="67">
        <f>SUM(D9:D26)</f>
        <v>22.506000000000004</v>
      </c>
      <c r="E28" s="67">
        <f t="shared" ref="E28:H28" si="12">SUM(E9:E26)</f>
        <v>188.46072099964155</v>
      </c>
      <c r="F28" s="67">
        <f t="shared" si="12"/>
        <v>31.523000000000003</v>
      </c>
      <c r="G28" s="67">
        <f t="shared" si="12"/>
        <v>-9.0170000000000048</v>
      </c>
      <c r="H28" s="67">
        <f t="shared" si="12"/>
        <v>-103.56563509492558</v>
      </c>
      <c r="I28" s="54">
        <f>H28/E28</f>
        <v>-0.54953432495423049</v>
      </c>
      <c r="J28" s="42"/>
      <c r="K28" s="67">
        <f>SUM(K9:K26)</f>
        <v>22.506000000000004</v>
      </c>
      <c r="L28" s="67">
        <f t="shared" ref="L28:O28" si="13">SUM(L9:L26)</f>
        <v>188.46072099964155</v>
      </c>
      <c r="M28" s="67">
        <f t="shared" si="13"/>
        <v>26.931999999999992</v>
      </c>
      <c r="N28" s="67">
        <f t="shared" si="13"/>
        <v>-4.4260000000000002</v>
      </c>
      <c r="O28" s="67">
        <f t="shared" si="13"/>
        <v>-55.711655327552627</v>
      </c>
      <c r="P28" s="54">
        <f>O28/L28</f>
        <v>-0.29561414724534874</v>
      </c>
      <c r="Q28" s="42"/>
      <c r="R28" s="67">
        <f>SUM(R9:R26)</f>
        <v>22.506000000000004</v>
      </c>
      <c r="S28" s="67">
        <f t="shared" ref="S28:V28" si="14">SUM(S9:S26)</f>
        <v>188.46072099964155</v>
      </c>
      <c r="T28" s="67">
        <f t="shared" si="14"/>
        <v>11.641</v>
      </c>
      <c r="U28" s="67">
        <f t="shared" si="14"/>
        <v>10.864999999999998</v>
      </c>
      <c r="V28" s="67">
        <f t="shared" si="14"/>
        <v>100.89216217564419</v>
      </c>
      <c r="W28" s="54">
        <f>V28/S28</f>
        <v>0.53534848874867713</v>
      </c>
    </row>
  </sheetData>
  <mergeCells count="8">
    <mergeCell ref="K6:N6"/>
    <mergeCell ref="R6:U6"/>
    <mergeCell ref="B3:H3"/>
    <mergeCell ref="B4:H4"/>
    <mergeCell ref="D7:E7"/>
    <mergeCell ref="G7:H7"/>
    <mergeCell ref="D6:F6"/>
    <mergeCell ref="K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%wt</vt:lpstr>
      <vt:lpstr>Micromolar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2015-03-27T16:19:06Z</dcterms:created>
  <dcterms:modified xsi:type="dcterms:W3CDTF">2015-09-10T22:43:22Z</dcterms:modified>
</cp:coreProperties>
</file>