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6" i="1" l="1"/>
  <c r="F27" i="1"/>
  <c r="F25" i="1"/>
  <c r="F32" i="1"/>
  <c r="F31" i="1"/>
  <c r="F30" i="1"/>
  <c r="E32" i="1"/>
  <c r="E31" i="1"/>
  <c r="E30" i="1"/>
  <c r="E29" i="1"/>
  <c r="E27" i="1"/>
  <c r="E26" i="1"/>
  <c r="E25" i="1"/>
  <c r="E24" i="1"/>
  <c r="T16" i="1"/>
  <c r="AR18" i="1"/>
  <c r="AR17" i="1"/>
  <c r="AR16" i="1"/>
  <c r="AN18" i="1"/>
  <c r="AN17" i="1"/>
  <c r="AN16" i="1"/>
  <c r="AJ18" i="1"/>
  <c r="AJ17" i="1"/>
  <c r="AJ16" i="1"/>
  <c r="AF18" i="1"/>
  <c r="AF17" i="1"/>
  <c r="AF16" i="1"/>
  <c r="AB18" i="1"/>
  <c r="AB17" i="1"/>
  <c r="AB16" i="1"/>
  <c r="X18" i="1"/>
  <c r="X17" i="1"/>
  <c r="X16" i="1"/>
  <c r="T18" i="1"/>
  <c r="T17" i="1"/>
  <c r="E14" i="1"/>
  <c r="E13" i="1"/>
  <c r="E12" i="1"/>
  <c r="H11" i="1"/>
  <c r="AR13" i="1"/>
  <c r="AR12" i="1"/>
  <c r="AR11" i="1"/>
  <c r="AN13" i="1"/>
  <c r="AN12" i="1"/>
  <c r="AN11" i="1"/>
  <c r="AJ13" i="1"/>
  <c r="AJ12" i="1"/>
  <c r="AJ11" i="1"/>
  <c r="AF13" i="1"/>
  <c r="AF12" i="1"/>
  <c r="AF11" i="1"/>
  <c r="AB13" i="1"/>
  <c r="AB12" i="1"/>
  <c r="AB11" i="1"/>
  <c r="X13" i="1"/>
  <c r="X12" i="1"/>
  <c r="X11" i="1"/>
  <c r="T13" i="1"/>
  <c r="T12" i="1"/>
  <c r="T11" i="1"/>
  <c r="P13" i="1"/>
  <c r="P12" i="1"/>
  <c r="P11" i="1"/>
  <c r="L13" i="1"/>
  <c r="L12" i="1"/>
  <c r="L11" i="1"/>
  <c r="H13" i="1"/>
  <c r="H12" i="1"/>
  <c r="AP9" i="1"/>
  <c r="AQ9" i="1" s="1"/>
  <c r="AR9" i="1" s="1"/>
  <c r="AP8" i="1"/>
  <c r="AQ8" i="1" s="1"/>
  <c r="AR8" i="1" s="1"/>
  <c r="AP7" i="1"/>
  <c r="AQ7" i="1" s="1"/>
  <c r="AR7" i="1" s="1"/>
  <c r="AP6" i="1"/>
  <c r="AQ6" i="1" s="1"/>
  <c r="AR6" i="1" s="1"/>
  <c r="AP5" i="1"/>
  <c r="AQ5" i="1" s="1"/>
  <c r="AR5" i="1" s="1"/>
  <c r="AP4" i="1"/>
  <c r="AQ4" i="1" s="1"/>
  <c r="AR4" i="1" s="1"/>
  <c r="AP3" i="1"/>
  <c r="AQ3" i="1" s="1"/>
  <c r="AR3" i="1" s="1"/>
  <c r="AL9" i="1"/>
  <c r="AM9" i="1" s="1"/>
  <c r="AN9" i="1" s="1"/>
  <c r="AL8" i="1"/>
  <c r="AM8" i="1" s="1"/>
  <c r="AN8" i="1" s="1"/>
  <c r="AM7" i="1"/>
  <c r="AN7" i="1" s="1"/>
  <c r="AL7" i="1"/>
  <c r="AL6" i="1"/>
  <c r="AM6" i="1" s="1"/>
  <c r="AN6" i="1" s="1"/>
  <c r="AM5" i="1"/>
  <c r="AN5" i="1" s="1"/>
  <c r="AL5" i="1"/>
  <c r="AL4" i="1"/>
  <c r="AM4" i="1" s="1"/>
  <c r="AN4" i="1" s="1"/>
  <c r="AM3" i="1"/>
  <c r="AN3" i="1" s="1"/>
  <c r="AL3" i="1"/>
  <c r="AH9" i="1"/>
  <c r="AI9" i="1" s="1"/>
  <c r="AJ9" i="1" s="1"/>
  <c r="AI8" i="1"/>
  <c r="AJ8" i="1" s="1"/>
  <c r="AH8" i="1"/>
  <c r="AH7" i="1"/>
  <c r="AI7" i="1" s="1"/>
  <c r="AJ7" i="1" s="1"/>
  <c r="AI6" i="1"/>
  <c r="AJ6" i="1" s="1"/>
  <c r="AH6" i="1"/>
  <c r="AH5" i="1"/>
  <c r="AI5" i="1" s="1"/>
  <c r="AJ5" i="1" s="1"/>
  <c r="AI4" i="1"/>
  <c r="AJ4" i="1" s="1"/>
  <c r="AH4" i="1"/>
  <c r="AH3" i="1"/>
  <c r="AI3" i="1" s="1"/>
  <c r="AJ3" i="1" s="1"/>
  <c r="AE9" i="1"/>
  <c r="AF9" i="1" s="1"/>
  <c r="AD9" i="1"/>
  <c r="AD8" i="1"/>
  <c r="AE8" i="1" s="1"/>
  <c r="AF8" i="1" s="1"/>
  <c r="AE7" i="1"/>
  <c r="AF7" i="1" s="1"/>
  <c r="AD7" i="1"/>
  <c r="AD6" i="1"/>
  <c r="AE6" i="1" s="1"/>
  <c r="AF6" i="1" s="1"/>
  <c r="AE5" i="1"/>
  <c r="AF5" i="1" s="1"/>
  <c r="AD5" i="1"/>
  <c r="AD4" i="1"/>
  <c r="AE4" i="1" s="1"/>
  <c r="AF4" i="1" s="1"/>
  <c r="AE3" i="1"/>
  <c r="AF3" i="1" s="1"/>
  <c r="AD3" i="1"/>
  <c r="AA9" i="1"/>
  <c r="AB9" i="1" s="1"/>
  <c r="Z9" i="1"/>
  <c r="Z8" i="1"/>
  <c r="AA8" i="1" s="1"/>
  <c r="AB8" i="1" s="1"/>
  <c r="AA7" i="1"/>
  <c r="AB7" i="1" s="1"/>
  <c r="Z7" i="1"/>
  <c r="Z6" i="1"/>
  <c r="AA6" i="1" s="1"/>
  <c r="AB6" i="1" s="1"/>
  <c r="AA5" i="1"/>
  <c r="AB5" i="1" s="1"/>
  <c r="Z5" i="1"/>
  <c r="Z4" i="1"/>
  <c r="AA4" i="1" s="1"/>
  <c r="AB4" i="1" s="1"/>
  <c r="AA3" i="1"/>
  <c r="AB3" i="1" s="1"/>
  <c r="Z3" i="1"/>
  <c r="V9" i="1"/>
  <c r="W9" i="1" s="1"/>
  <c r="X9" i="1" s="1"/>
  <c r="W8" i="1"/>
  <c r="X8" i="1" s="1"/>
  <c r="V8" i="1"/>
  <c r="V7" i="1"/>
  <c r="W7" i="1" s="1"/>
  <c r="X7" i="1" s="1"/>
  <c r="W6" i="1"/>
  <c r="X6" i="1" s="1"/>
  <c r="V6" i="1"/>
  <c r="V5" i="1"/>
  <c r="W5" i="1" s="1"/>
  <c r="X5" i="1" s="1"/>
  <c r="W4" i="1"/>
  <c r="X4" i="1" s="1"/>
  <c r="V4" i="1"/>
  <c r="V3" i="1"/>
  <c r="W3" i="1" s="1"/>
  <c r="X3" i="1" s="1"/>
  <c r="R9" i="1"/>
  <c r="S9" i="1" s="1"/>
  <c r="T9" i="1" s="1"/>
  <c r="R8" i="1"/>
  <c r="S8" i="1" s="1"/>
  <c r="T8" i="1" s="1"/>
  <c r="R7" i="1"/>
  <c r="S7" i="1" s="1"/>
  <c r="T7" i="1" s="1"/>
  <c r="R6" i="1"/>
  <c r="S6" i="1" s="1"/>
  <c r="T6" i="1" s="1"/>
  <c r="S5" i="1"/>
  <c r="T5" i="1" s="1"/>
  <c r="R5" i="1"/>
  <c r="R4" i="1"/>
  <c r="S4" i="1" s="1"/>
  <c r="T4" i="1" s="1"/>
  <c r="S3" i="1"/>
  <c r="T3" i="1" s="1"/>
  <c r="R3" i="1"/>
  <c r="N9" i="1"/>
  <c r="O9" i="1" s="1"/>
  <c r="P9" i="1" s="1"/>
  <c r="N8" i="1"/>
  <c r="O8" i="1" s="1"/>
  <c r="P8" i="1" s="1"/>
  <c r="N7" i="1"/>
  <c r="O7" i="1" s="1"/>
  <c r="P7" i="1" s="1"/>
  <c r="N6" i="1"/>
  <c r="O6" i="1" s="1"/>
  <c r="P6" i="1" s="1"/>
  <c r="N5" i="1"/>
  <c r="O5" i="1" s="1"/>
  <c r="P5" i="1" s="1"/>
  <c r="N4" i="1"/>
  <c r="O4" i="1" s="1"/>
  <c r="P4" i="1" s="1"/>
  <c r="N3" i="1"/>
  <c r="O3" i="1" s="1"/>
  <c r="P3" i="1" s="1"/>
  <c r="J9" i="1"/>
  <c r="K9" i="1" s="1"/>
  <c r="L9" i="1" s="1"/>
  <c r="J8" i="1"/>
  <c r="K8" i="1" s="1"/>
  <c r="L8" i="1" s="1"/>
  <c r="J7" i="1"/>
  <c r="K7" i="1" s="1"/>
  <c r="L7" i="1" s="1"/>
  <c r="J6" i="1"/>
  <c r="K6" i="1" s="1"/>
  <c r="L6" i="1" s="1"/>
  <c r="J5" i="1"/>
  <c r="K5" i="1" s="1"/>
  <c r="L5" i="1" s="1"/>
  <c r="J4" i="1"/>
  <c r="K4" i="1" s="1"/>
  <c r="L4" i="1" s="1"/>
  <c r="J3" i="1"/>
  <c r="K3" i="1" s="1"/>
  <c r="L3" i="1" s="1"/>
  <c r="F4" i="1"/>
  <c r="G4" i="1" s="1"/>
  <c r="H4" i="1" s="1"/>
  <c r="F5" i="1"/>
  <c r="G5" i="1" s="1"/>
  <c r="H5" i="1" s="1"/>
  <c r="F6" i="1"/>
  <c r="G6" i="1" s="1"/>
  <c r="H6" i="1" s="1"/>
  <c r="F7" i="1"/>
  <c r="G7" i="1" s="1"/>
  <c r="H7" i="1" s="1"/>
  <c r="F8" i="1"/>
  <c r="G8" i="1" s="1"/>
  <c r="H8" i="1" s="1"/>
  <c r="F9" i="1"/>
  <c r="G9" i="1" s="1"/>
  <c r="H9" i="1" s="1"/>
  <c r="F3" i="1"/>
  <c r="G3" i="1" s="1"/>
  <c r="H3" i="1" s="1"/>
  <c r="E11" i="1" s="1"/>
  <c r="E18" i="1" s="1"/>
  <c r="E17" i="1" l="1"/>
  <c r="E16" i="1"/>
</calcChain>
</file>

<file path=xl/sharedStrings.xml><?xml version="1.0" encoding="utf-8"?>
<sst xmlns="http://schemas.openxmlformats.org/spreadsheetml/2006/main" count="99" uniqueCount="47">
  <si>
    <t>Sample</t>
  </si>
  <si>
    <t xml:space="preserve">23  Na  [ He ] </t>
  </si>
  <si>
    <t xml:space="preserve">39  K  [ He ] </t>
  </si>
  <si>
    <t xml:space="preserve">43  Ca  [ He ] </t>
  </si>
  <si>
    <t xml:space="preserve">139  La  [ He ] </t>
  </si>
  <si>
    <t xml:space="preserve">140  Ce  [ He ] </t>
  </si>
  <si>
    <t xml:space="preserve">141  Pr  [ He ] </t>
  </si>
  <si>
    <t xml:space="preserve">146  Nd  [ He ] </t>
  </si>
  <si>
    <t xml:space="preserve">153  Eu  [ He ] </t>
  </si>
  <si>
    <t xml:space="preserve">159  Tb  [ He ] </t>
  </si>
  <si>
    <t xml:space="preserve">163  Dy  [ He ] </t>
  </si>
  <si>
    <t/>
  </si>
  <si>
    <t>Rjct</t>
  </si>
  <si>
    <t>Sample Name</t>
  </si>
  <si>
    <t>Comment</t>
  </si>
  <si>
    <t>Conc. [ ppb ]</t>
  </si>
  <si>
    <t>GG2-68Inf</t>
  </si>
  <si>
    <t>10</t>
  </si>
  <si>
    <t>GG2-68A90</t>
  </si>
  <si>
    <t>GG2-68B90</t>
  </si>
  <si>
    <t>GG2-68C90</t>
  </si>
  <si>
    <t>GG2-68D90</t>
  </si>
  <si>
    <t>GG2-68E90</t>
  </si>
  <si>
    <t>GG2-68F90</t>
  </si>
  <si>
    <r>
      <rPr>
        <sz val="9"/>
        <color rgb="FF000000"/>
        <rFont val="Calibri"/>
        <family val="2"/>
      </rPr>
      <t>µ</t>
    </r>
    <r>
      <rPr>
        <sz val="9"/>
        <color rgb="FF000000"/>
        <rFont val="Microsoft Sans Serif"/>
        <family val="2"/>
      </rPr>
      <t>g/L</t>
    </r>
  </si>
  <si>
    <t>mg/L</t>
  </si>
  <si>
    <t>Total mg</t>
  </si>
  <si>
    <t>Vol .15</t>
  </si>
  <si>
    <t>Total Metal wt in influent (mg)</t>
  </si>
  <si>
    <t>Total wt -50 (mg)</t>
  </si>
  <si>
    <t>Total wt -100 (mg)</t>
  </si>
  <si>
    <t>Total wt -100 at 70C (mg)</t>
  </si>
  <si>
    <t>Ratio -50</t>
  </si>
  <si>
    <t>Ratio -100</t>
  </si>
  <si>
    <t>Ratio -100 at 70C</t>
  </si>
  <si>
    <t>Difference -50 Inf-Eff</t>
  </si>
  <si>
    <t>Difference -100 Inf-Eff</t>
  </si>
  <si>
    <t>Difference -100 at 70C Inf-Eff</t>
  </si>
  <si>
    <t>Total REE in Inf</t>
  </si>
  <si>
    <t>Total REE absorbed in -50</t>
  </si>
  <si>
    <t>Total REE absorbed in -100</t>
  </si>
  <si>
    <t>Total REE absorbed in -100 at 70C</t>
  </si>
  <si>
    <t>Total REE in Inf/Total wt metals</t>
  </si>
  <si>
    <t>Total REE absorbed -50/Total wt absorbed -50</t>
  </si>
  <si>
    <t>Total REE absorbed -100/Total wt absorbed -100</t>
  </si>
  <si>
    <t>Concentration Factor</t>
  </si>
  <si>
    <t>%wt 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</si>
</sst>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Microsoft Sans Serif"/>
      <family val="2"/>
    </font>
    <font>
      <sz val="9"/>
      <color rgb="FF000000"/>
      <name val="Microsoft Sans Serif"/>
      <family val="2"/>
    </font>
    <font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EFEFE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0" borderId="0" xfId="0"/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top"/>
    </xf>
    <xf numFmtId="0" fontId="2" fillId="3" borderId="1" xfId="0" applyFont="1" applyFill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2" fillId="3" borderId="1" xfId="0" applyFont="1" applyFill="1" applyBorder="1" applyAlignment="1">
      <alignment horizontal="right" vertical="top"/>
    </xf>
    <xf numFmtId="0" fontId="0" fillId="0" borderId="0" xfId="0"/>
    <xf numFmtId="0" fontId="2" fillId="3" borderId="0" xfId="0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left" vertical="top"/>
    </xf>
    <xf numFmtId="164" fontId="0" fillId="0" borderId="0" xfId="1" applyNumberFormat="1" applyFo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2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30" sqref="H30"/>
    </sheetView>
  </sheetViews>
  <sheetFormatPr defaultRowHeight="15" x14ac:dyDescent="0.25"/>
  <cols>
    <col min="1" max="1" width="3.5703125" customWidth="1"/>
    <col min="2" max="2" width="3.85546875" customWidth="1"/>
    <col min="3" max="3" width="13.5703125" customWidth="1"/>
    <col min="4" max="4" width="26" customWidth="1"/>
    <col min="5" max="5" width="12.140625" customWidth="1"/>
    <col min="6" max="8" width="12.140625" style="2" customWidth="1"/>
    <col min="9" max="9" width="12.140625" customWidth="1"/>
    <col min="10" max="12" width="12.140625" style="2" customWidth="1"/>
    <col min="13" max="13" width="13.42578125" customWidth="1"/>
    <col min="14" max="16" width="13.42578125" style="2" customWidth="1"/>
    <col min="17" max="17" width="12.28515625" customWidth="1"/>
    <col min="18" max="20" width="12.28515625" style="2" customWidth="1"/>
    <col min="21" max="21" width="12" customWidth="1"/>
    <col min="22" max="24" width="12" style="2" customWidth="1"/>
    <col min="25" max="25" width="12.85546875" customWidth="1"/>
    <col min="26" max="28" width="12.85546875" style="2" customWidth="1"/>
    <col min="29" max="29" width="12.5703125" customWidth="1"/>
    <col min="30" max="32" width="12.5703125" style="2" customWidth="1"/>
    <col min="33" max="33" width="12.42578125" customWidth="1"/>
    <col min="34" max="36" width="12.42578125" style="2" customWidth="1"/>
    <col min="37" max="37" width="12.85546875" customWidth="1"/>
    <col min="38" max="40" width="12.85546875" style="2" customWidth="1"/>
    <col min="41" max="41" width="12.28515625" customWidth="1"/>
    <col min="42" max="42" width="13.140625" customWidth="1"/>
    <col min="43" max="44" width="12.7109375" customWidth="1"/>
  </cols>
  <sheetData>
    <row r="1" spans="1:44" x14ac:dyDescent="0.25">
      <c r="A1" s="16" t="s">
        <v>0</v>
      </c>
      <c r="B1" s="17"/>
      <c r="C1" s="17"/>
      <c r="D1" s="18"/>
      <c r="E1" s="1" t="s">
        <v>1</v>
      </c>
      <c r="F1" s="5"/>
      <c r="G1" s="5"/>
      <c r="H1" s="5" t="s">
        <v>26</v>
      </c>
      <c r="I1" s="1" t="s">
        <v>2</v>
      </c>
      <c r="J1" s="5"/>
      <c r="K1" s="5"/>
      <c r="L1" s="5" t="s">
        <v>26</v>
      </c>
      <c r="M1" s="1" t="s">
        <v>3</v>
      </c>
      <c r="N1" s="5"/>
      <c r="O1" s="5"/>
      <c r="P1" s="5" t="s">
        <v>26</v>
      </c>
      <c r="Q1" s="1" t="s">
        <v>4</v>
      </c>
      <c r="R1" s="5"/>
      <c r="S1" s="5"/>
      <c r="T1" s="5" t="s">
        <v>26</v>
      </c>
      <c r="U1" s="1" t="s">
        <v>5</v>
      </c>
      <c r="V1" s="5"/>
      <c r="W1" s="5"/>
      <c r="X1" s="5" t="s">
        <v>26</v>
      </c>
      <c r="Y1" s="1" t="s">
        <v>6</v>
      </c>
      <c r="Z1" s="5"/>
      <c r="AA1" s="5"/>
      <c r="AB1" s="5" t="s">
        <v>26</v>
      </c>
      <c r="AC1" s="1" t="s">
        <v>7</v>
      </c>
      <c r="AD1" s="5"/>
      <c r="AE1" s="5"/>
      <c r="AF1" s="5" t="s">
        <v>26</v>
      </c>
      <c r="AG1" s="1" t="s">
        <v>8</v>
      </c>
      <c r="AH1" s="5"/>
      <c r="AI1" s="5"/>
      <c r="AJ1" s="5" t="s">
        <v>26</v>
      </c>
      <c r="AK1" s="1" t="s">
        <v>9</v>
      </c>
      <c r="AL1" s="5"/>
      <c r="AM1" s="5"/>
      <c r="AN1" s="5" t="s">
        <v>26</v>
      </c>
      <c r="AO1" s="1" t="s">
        <v>10</v>
      </c>
      <c r="AP1" s="5"/>
      <c r="AQ1" s="5"/>
      <c r="AR1" s="5" t="s">
        <v>26</v>
      </c>
    </row>
    <row r="2" spans="1:44" x14ac:dyDescent="0.25">
      <c r="A2" s="1" t="s">
        <v>11</v>
      </c>
      <c r="B2" s="1" t="s">
        <v>12</v>
      </c>
      <c r="C2" s="1" t="s">
        <v>13</v>
      </c>
      <c r="D2" s="1" t="s">
        <v>14</v>
      </c>
      <c r="E2" s="1" t="s">
        <v>15</v>
      </c>
      <c r="F2" s="5" t="s">
        <v>24</v>
      </c>
      <c r="G2" s="5" t="s">
        <v>25</v>
      </c>
      <c r="H2" s="5" t="s">
        <v>27</v>
      </c>
      <c r="I2" s="1" t="s">
        <v>15</v>
      </c>
      <c r="J2" s="5" t="s">
        <v>24</v>
      </c>
      <c r="K2" s="5" t="s">
        <v>25</v>
      </c>
      <c r="L2" s="5" t="s">
        <v>27</v>
      </c>
      <c r="M2" s="1" t="s">
        <v>15</v>
      </c>
      <c r="N2" s="5" t="s">
        <v>24</v>
      </c>
      <c r="O2" s="5" t="s">
        <v>25</v>
      </c>
      <c r="P2" s="5" t="s">
        <v>27</v>
      </c>
      <c r="Q2" s="1" t="s">
        <v>15</v>
      </c>
      <c r="R2" s="5" t="s">
        <v>24</v>
      </c>
      <c r="S2" s="5" t="s">
        <v>25</v>
      </c>
      <c r="T2" s="5" t="s">
        <v>27</v>
      </c>
      <c r="U2" s="1" t="s">
        <v>15</v>
      </c>
      <c r="V2" s="5" t="s">
        <v>24</v>
      </c>
      <c r="W2" s="5" t="s">
        <v>25</v>
      </c>
      <c r="X2" s="5" t="s">
        <v>27</v>
      </c>
      <c r="Y2" s="1" t="s">
        <v>15</v>
      </c>
      <c r="Z2" s="5" t="s">
        <v>24</v>
      </c>
      <c r="AA2" s="5" t="s">
        <v>25</v>
      </c>
      <c r="AB2" s="5" t="s">
        <v>27</v>
      </c>
      <c r="AC2" s="1" t="s">
        <v>15</v>
      </c>
      <c r="AD2" s="5" t="s">
        <v>24</v>
      </c>
      <c r="AE2" s="5" t="s">
        <v>25</v>
      </c>
      <c r="AF2" s="5" t="s">
        <v>27</v>
      </c>
      <c r="AG2" s="1" t="s">
        <v>15</v>
      </c>
      <c r="AH2" s="5" t="s">
        <v>24</v>
      </c>
      <c r="AI2" s="5" t="s">
        <v>25</v>
      </c>
      <c r="AJ2" s="5" t="s">
        <v>27</v>
      </c>
      <c r="AK2" s="1" t="s">
        <v>15</v>
      </c>
      <c r="AL2" s="5" t="s">
        <v>24</v>
      </c>
      <c r="AM2" s="5" t="s">
        <v>25</v>
      </c>
      <c r="AN2" s="5" t="s">
        <v>27</v>
      </c>
      <c r="AO2" s="1" t="s">
        <v>15</v>
      </c>
      <c r="AP2" s="5" t="s">
        <v>24</v>
      </c>
      <c r="AQ2" s="5" t="s">
        <v>25</v>
      </c>
      <c r="AR2" s="5" t="s">
        <v>27</v>
      </c>
    </row>
    <row r="3" spans="1:44" x14ac:dyDescent="0.25">
      <c r="A3" s="4"/>
      <c r="B3" s="4" t="b">
        <v>0</v>
      </c>
      <c r="C3" s="4" t="s">
        <v>16</v>
      </c>
      <c r="D3" s="4" t="s">
        <v>17</v>
      </c>
      <c r="E3" s="7">
        <v>4402472.0199051499</v>
      </c>
      <c r="F3" s="6">
        <f>E3*10</f>
        <v>44024720.199051499</v>
      </c>
      <c r="G3" s="6">
        <f>F3/1000</f>
        <v>44024.720199051502</v>
      </c>
      <c r="H3" s="6">
        <f>G3*0.15</f>
        <v>6603.7080298577248</v>
      </c>
      <c r="I3" s="8">
        <v>1897290.79060637</v>
      </c>
      <c r="J3" s="6">
        <f>I3*10</f>
        <v>18972907.906063698</v>
      </c>
      <c r="K3" s="6">
        <f>J3/1000</f>
        <v>18972.907906063698</v>
      </c>
      <c r="L3" s="6">
        <f>K3*0.15</f>
        <v>2845.9361859095548</v>
      </c>
      <c r="M3" s="9">
        <v>251687.141379743</v>
      </c>
      <c r="N3" s="6">
        <f>M3*10</f>
        <v>2516871.4137974298</v>
      </c>
      <c r="O3" s="6">
        <f>N3/1000</f>
        <v>2516.8714137974298</v>
      </c>
      <c r="P3" s="6">
        <f>O3*0.15</f>
        <v>377.53071206961448</v>
      </c>
      <c r="Q3" s="6">
        <v>19.670178160120201</v>
      </c>
      <c r="R3" s="6">
        <f>Q3*10</f>
        <v>196.70178160120201</v>
      </c>
      <c r="S3" s="6">
        <f>R3/1000</f>
        <v>0.19670178160120202</v>
      </c>
      <c r="T3" s="6">
        <f>S3*0.15</f>
        <v>2.9505267240180301E-2</v>
      </c>
      <c r="U3" s="3">
        <v>19.8488254075505</v>
      </c>
      <c r="V3" s="6">
        <f>U3*10</f>
        <v>198.48825407550498</v>
      </c>
      <c r="W3" s="6">
        <f>V3/1000</f>
        <v>0.19848825407550499</v>
      </c>
      <c r="X3" s="6">
        <f>W3*0.15</f>
        <v>2.9773238111325748E-2</v>
      </c>
      <c r="Y3" s="6">
        <v>19.6804477851332</v>
      </c>
      <c r="Z3" s="6">
        <f>Y3*10</f>
        <v>196.804477851332</v>
      </c>
      <c r="AA3" s="6">
        <f>Z3/1000</f>
        <v>0.19680447785133198</v>
      </c>
      <c r="AB3" s="6">
        <f>AA3*0.15</f>
        <v>2.9520671677699797E-2</v>
      </c>
      <c r="AC3" s="3">
        <v>19.459524637137701</v>
      </c>
      <c r="AD3" s="6">
        <f>AC3*10</f>
        <v>194.59524637137702</v>
      </c>
      <c r="AE3" s="6">
        <f>AD3/1000</f>
        <v>0.19459524637137701</v>
      </c>
      <c r="AF3" s="6">
        <f>AE3*0.15</f>
        <v>2.918928695570655E-2</v>
      </c>
      <c r="AG3" s="6">
        <v>19.571223354573402</v>
      </c>
      <c r="AH3" s="6">
        <f>AG3*10</f>
        <v>195.71223354573402</v>
      </c>
      <c r="AI3" s="6">
        <f>AH3/1000</f>
        <v>0.19571223354573403</v>
      </c>
      <c r="AJ3" s="6">
        <f>AI3*0.15</f>
        <v>2.9356835031860103E-2</v>
      </c>
      <c r="AK3" s="3">
        <v>18.440850181240499</v>
      </c>
      <c r="AL3" s="6">
        <f>AK3*10</f>
        <v>184.40850181240501</v>
      </c>
      <c r="AM3" s="6">
        <f>AL3/1000</f>
        <v>0.18440850181240501</v>
      </c>
      <c r="AN3" s="6">
        <f>AM3*0.15</f>
        <v>2.7661275271860752E-2</v>
      </c>
      <c r="AO3" s="6">
        <v>18.831898529548599</v>
      </c>
      <c r="AP3" s="6">
        <f>AO3*10</f>
        <v>188.31898529548599</v>
      </c>
      <c r="AQ3" s="6">
        <f>AP3/1000</f>
        <v>0.18831898529548599</v>
      </c>
      <c r="AR3" s="6">
        <f>AQ3*0.15</f>
        <v>2.8247847794322899E-2</v>
      </c>
    </row>
    <row r="4" spans="1:44" x14ac:dyDescent="0.25">
      <c r="A4" s="4"/>
      <c r="B4" s="4" t="b">
        <v>0</v>
      </c>
      <c r="C4" s="4" t="s">
        <v>18</v>
      </c>
      <c r="D4" s="4" t="s">
        <v>17</v>
      </c>
      <c r="E4" s="7">
        <v>4152778.2324279901</v>
      </c>
      <c r="F4" s="6">
        <f t="shared" ref="F4:F9" si="0">E4*10</f>
        <v>41527782.324279904</v>
      </c>
      <c r="G4" s="6">
        <f t="shared" ref="G4:G9" si="1">F4/1000</f>
        <v>41527.782324279906</v>
      </c>
      <c r="H4" s="6">
        <f t="shared" ref="H4:H9" si="2">G4*0.15</f>
        <v>6229.1673486419859</v>
      </c>
      <c r="I4" s="8">
        <v>1880490.5422378101</v>
      </c>
      <c r="J4" s="6">
        <f t="shared" ref="J4:J9" si="3">I4*10</f>
        <v>18804905.4223781</v>
      </c>
      <c r="K4" s="6">
        <f t="shared" ref="K4:K9" si="4">J4/1000</f>
        <v>18804.905422378102</v>
      </c>
      <c r="L4" s="6">
        <f t="shared" ref="L4:L9" si="5">K4*0.15</f>
        <v>2820.7358133567154</v>
      </c>
      <c r="M4" s="9">
        <v>246414.765920868</v>
      </c>
      <c r="N4" s="6">
        <f t="shared" ref="N4:N9" si="6">M4*10</f>
        <v>2464147.65920868</v>
      </c>
      <c r="O4" s="6">
        <f t="shared" ref="O4:O9" si="7">N4/1000</f>
        <v>2464.1476592086801</v>
      </c>
      <c r="P4" s="6">
        <f t="shared" ref="P4:P9" si="8">O4*0.15</f>
        <v>369.622148881302</v>
      </c>
      <c r="Q4" s="6">
        <v>13.996546982897801</v>
      </c>
      <c r="R4" s="6">
        <f t="shared" ref="R4:R9" si="9">Q4*10</f>
        <v>139.965469828978</v>
      </c>
      <c r="S4" s="6">
        <f t="shared" ref="S4:S9" si="10">R4/1000</f>
        <v>0.13996546982897801</v>
      </c>
      <c r="T4" s="6">
        <f t="shared" ref="T4:T9" si="11">S4*0.15</f>
        <v>2.0994820474346702E-2</v>
      </c>
      <c r="U4" s="3">
        <v>12.0190766797159</v>
      </c>
      <c r="V4" s="6">
        <f t="shared" ref="V4:V9" si="12">U4*10</f>
        <v>120.190766797159</v>
      </c>
      <c r="W4" s="6">
        <f t="shared" ref="W4:W9" si="13">V4/1000</f>
        <v>0.120190766797159</v>
      </c>
      <c r="X4" s="6">
        <f t="shared" ref="X4:X9" si="14">W4*0.15</f>
        <v>1.8028615019573847E-2</v>
      </c>
      <c r="Y4" s="6">
        <v>11.179815620773001</v>
      </c>
      <c r="Z4" s="6">
        <f t="shared" ref="Z4:Z9" si="15">Y4*10</f>
        <v>111.79815620773</v>
      </c>
      <c r="AA4" s="6">
        <f t="shared" ref="AA4:AA9" si="16">Z4/1000</f>
        <v>0.11179815620773001</v>
      </c>
      <c r="AB4" s="6">
        <f t="shared" ref="AB4:AB9" si="17">AA4*0.15</f>
        <v>1.6769723431159501E-2</v>
      </c>
      <c r="AC4" s="3">
        <v>11.058637270534099</v>
      </c>
      <c r="AD4" s="6">
        <f t="shared" ref="AD4:AD9" si="18">AC4*10</f>
        <v>110.58637270534099</v>
      </c>
      <c r="AE4" s="6">
        <f t="shared" ref="AE4:AE9" si="19">AD4/1000</f>
        <v>0.110586372705341</v>
      </c>
      <c r="AF4" s="6">
        <f t="shared" ref="AF4:AF9" si="20">AE4*0.15</f>
        <v>1.6587955905801147E-2</v>
      </c>
      <c r="AG4" s="6">
        <v>12.149431919847199</v>
      </c>
      <c r="AH4" s="6">
        <f t="shared" ref="AH4:AH9" si="21">AG4*10</f>
        <v>121.494319198472</v>
      </c>
      <c r="AI4" s="6">
        <f t="shared" ref="AI4:AI9" si="22">AH4/1000</f>
        <v>0.12149431919847199</v>
      </c>
      <c r="AJ4" s="6">
        <f t="shared" ref="AJ4:AJ9" si="23">AI4*0.15</f>
        <v>1.8224147879770797E-2</v>
      </c>
      <c r="AK4" s="3">
        <v>9.3560570287095608</v>
      </c>
      <c r="AL4" s="6">
        <f t="shared" ref="AL4:AL9" si="24">AK4*10</f>
        <v>93.560570287095601</v>
      </c>
      <c r="AM4" s="6">
        <f t="shared" ref="AM4:AM9" si="25">AL4/1000</f>
        <v>9.3560570287095607E-2</v>
      </c>
      <c r="AN4" s="6">
        <f t="shared" ref="AN4:AN9" si="26">AM4*0.15</f>
        <v>1.403408554306434E-2</v>
      </c>
      <c r="AO4" s="6">
        <v>9.4611244693383103</v>
      </c>
      <c r="AP4" s="6">
        <f t="shared" ref="AP4:AP9" si="27">AO4*10</f>
        <v>94.6112446933831</v>
      </c>
      <c r="AQ4" s="6">
        <f t="shared" ref="AQ4:AQ9" si="28">AP4/1000</f>
        <v>9.4611244693383098E-2</v>
      </c>
      <c r="AR4" s="6">
        <f t="shared" ref="AR4:AR9" si="29">AQ4*0.15</f>
        <v>1.4191686704007464E-2</v>
      </c>
    </row>
    <row r="5" spans="1:44" x14ac:dyDescent="0.25">
      <c r="A5" s="4"/>
      <c r="B5" s="4" t="b">
        <v>0</v>
      </c>
      <c r="C5" s="4" t="s">
        <v>19</v>
      </c>
      <c r="D5" s="4" t="s">
        <v>17</v>
      </c>
      <c r="E5" s="7">
        <v>4252951.4527296899</v>
      </c>
      <c r="F5" s="6">
        <f t="shared" si="0"/>
        <v>42529514.527296901</v>
      </c>
      <c r="G5" s="6">
        <f t="shared" si="1"/>
        <v>42529.514527296902</v>
      </c>
      <c r="H5" s="6">
        <f t="shared" si="2"/>
        <v>6379.4271790945349</v>
      </c>
      <c r="I5" s="8">
        <v>1944118.70322615</v>
      </c>
      <c r="J5" s="6">
        <f t="shared" si="3"/>
        <v>19441187.032261498</v>
      </c>
      <c r="K5" s="6">
        <f t="shared" si="4"/>
        <v>19441.1870322615</v>
      </c>
      <c r="L5" s="6">
        <f t="shared" si="5"/>
        <v>2916.1780548392248</v>
      </c>
      <c r="M5" s="9">
        <v>254343.84577605399</v>
      </c>
      <c r="N5" s="6">
        <f t="shared" si="6"/>
        <v>2543438.4577605398</v>
      </c>
      <c r="O5" s="6">
        <f t="shared" si="7"/>
        <v>2543.4384577605397</v>
      </c>
      <c r="P5" s="6">
        <f t="shared" si="8"/>
        <v>381.51576866408095</v>
      </c>
      <c r="Q5" s="6">
        <v>14.194273808137799</v>
      </c>
      <c r="R5" s="6">
        <f t="shared" si="9"/>
        <v>141.942738081378</v>
      </c>
      <c r="S5" s="6">
        <f t="shared" si="10"/>
        <v>0.141942738081378</v>
      </c>
      <c r="T5" s="6">
        <f t="shared" si="11"/>
        <v>2.12914107122067E-2</v>
      </c>
      <c r="U5" s="3">
        <v>12.116885662178699</v>
      </c>
      <c r="V5" s="6">
        <f t="shared" si="12"/>
        <v>121.168856621787</v>
      </c>
      <c r="W5" s="6">
        <f t="shared" si="13"/>
        <v>0.121168856621787</v>
      </c>
      <c r="X5" s="6">
        <f t="shared" si="14"/>
        <v>1.8175328493268049E-2</v>
      </c>
      <c r="Y5" s="6">
        <v>11.3500207994212</v>
      </c>
      <c r="Z5" s="6">
        <f t="shared" si="15"/>
        <v>113.500207994212</v>
      </c>
      <c r="AA5" s="6">
        <f t="shared" si="16"/>
        <v>0.11350020799421201</v>
      </c>
      <c r="AB5" s="6">
        <f t="shared" si="17"/>
        <v>1.7025031199131801E-2</v>
      </c>
      <c r="AC5" s="3">
        <v>10.868251284983399</v>
      </c>
      <c r="AD5" s="6">
        <f t="shared" si="18"/>
        <v>108.682512849834</v>
      </c>
      <c r="AE5" s="6">
        <f t="shared" si="19"/>
        <v>0.108682512849834</v>
      </c>
      <c r="AF5" s="6">
        <f t="shared" si="20"/>
        <v>1.6302376927475101E-2</v>
      </c>
      <c r="AG5" s="6">
        <v>9.4719487264440101</v>
      </c>
      <c r="AH5" s="6">
        <f t="shared" si="21"/>
        <v>94.719487264440104</v>
      </c>
      <c r="AI5" s="6">
        <f t="shared" si="22"/>
        <v>9.47194872644401E-2</v>
      </c>
      <c r="AJ5" s="6">
        <f t="shared" si="23"/>
        <v>1.4207923089666015E-2</v>
      </c>
      <c r="AK5" s="3">
        <v>9.1548052501761603</v>
      </c>
      <c r="AL5" s="6">
        <f t="shared" si="24"/>
        <v>91.548052501761603</v>
      </c>
      <c r="AM5" s="6">
        <f t="shared" si="25"/>
        <v>9.1548052501761609E-2</v>
      </c>
      <c r="AN5" s="6">
        <f t="shared" si="26"/>
        <v>1.3732207875264241E-2</v>
      </c>
      <c r="AO5" s="6">
        <v>9.3466332391149596</v>
      </c>
      <c r="AP5" s="6">
        <f t="shared" si="27"/>
        <v>93.466332391149592</v>
      </c>
      <c r="AQ5" s="6">
        <f t="shared" si="28"/>
        <v>9.3466332391149598E-2</v>
      </c>
      <c r="AR5" s="6">
        <f t="shared" si="29"/>
        <v>1.4019949858672439E-2</v>
      </c>
    </row>
    <row r="6" spans="1:44" x14ac:dyDescent="0.25">
      <c r="A6" s="4"/>
      <c r="B6" s="4" t="b">
        <v>0</v>
      </c>
      <c r="C6" s="4" t="s">
        <v>20</v>
      </c>
      <c r="D6" s="4" t="s">
        <v>17</v>
      </c>
      <c r="E6" s="7">
        <v>4205546.33970265</v>
      </c>
      <c r="F6" s="6">
        <f t="shared" si="0"/>
        <v>42055463.397026502</v>
      </c>
      <c r="G6" s="6">
        <f t="shared" si="1"/>
        <v>42055.463397026499</v>
      </c>
      <c r="H6" s="6">
        <f t="shared" si="2"/>
        <v>6308.319509553975</v>
      </c>
      <c r="I6" s="8">
        <v>1915412.01905991</v>
      </c>
      <c r="J6" s="6">
        <f t="shared" si="3"/>
        <v>19154120.190599099</v>
      </c>
      <c r="K6" s="6">
        <f t="shared" si="4"/>
        <v>19154.1201905991</v>
      </c>
      <c r="L6" s="6">
        <f t="shared" si="5"/>
        <v>2873.1180285898649</v>
      </c>
      <c r="M6" s="9">
        <v>250004.280987843</v>
      </c>
      <c r="N6" s="6">
        <f t="shared" si="6"/>
        <v>2500042.8098784299</v>
      </c>
      <c r="O6" s="6">
        <f t="shared" si="7"/>
        <v>2500.04280987843</v>
      </c>
      <c r="P6" s="6">
        <f t="shared" si="8"/>
        <v>375.00642148176451</v>
      </c>
      <c r="Q6" s="6">
        <v>13.8349654293093</v>
      </c>
      <c r="R6" s="6">
        <f t="shared" si="9"/>
        <v>138.34965429309301</v>
      </c>
      <c r="S6" s="6">
        <f t="shared" si="10"/>
        <v>0.13834965429309301</v>
      </c>
      <c r="T6" s="6">
        <f t="shared" si="11"/>
        <v>2.0752448143963952E-2</v>
      </c>
      <c r="U6" s="3">
        <v>11.5344395472037</v>
      </c>
      <c r="V6" s="6">
        <f t="shared" si="12"/>
        <v>115.34439547203701</v>
      </c>
      <c r="W6" s="6">
        <f t="shared" si="13"/>
        <v>0.11534439547203701</v>
      </c>
      <c r="X6" s="6">
        <f t="shared" si="14"/>
        <v>1.7301659320805549E-2</v>
      </c>
      <c r="Y6" s="6">
        <v>10.6670591333225</v>
      </c>
      <c r="Z6" s="6">
        <f t="shared" si="15"/>
        <v>106.67059133322499</v>
      </c>
      <c r="AA6" s="6">
        <f t="shared" si="16"/>
        <v>0.10667059133322498</v>
      </c>
      <c r="AB6" s="6">
        <f t="shared" si="17"/>
        <v>1.6000588699983748E-2</v>
      </c>
      <c r="AC6" s="3">
        <v>10.115247433428699</v>
      </c>
      <c r="AD6" s="6">
        <f t="shared" si="18"/>
        <v>101.15247433428699</v>
      </c>
      <c r="AE6" s="6">
        <f t="shared" si="19"/>
        <v>0.10115247433428699</v>
      </c>
      <c r="AF6" s="6">
        <f t="shared" si="20"/>
        <v>1.5172871150143048E-2</v>
      </c>
      <c r="AG6" s="6">
        <v>8.5230116451369895</v>
      </c>
      <c r="AH6" s="6">
        <f t="shared" si="21"/>
        <v>85.230116451369895</v>
      </c>
      <c r="AI6" s="6">
        <f t="shared" si="22"/>
        <v>8.5230116451369894E-2</v>
      </c>
      <c r="AJ6" s="6">
        <f t="shared" si="23"/>
        <v>1.2784517467705484E-2</v>
      </c>
      <c r="AK6" s="3">
        <v>8.4857962679572996</v>
      </c>
      <c r="AL6" s="6">
        <f t="shared" si="24"/>
        <v>84.857962679572992</v>
      </c>
      <c r="AM6" s="6">
        <f t="shared" si="25"/>
        <v>8.485796267957299E-2</v>
      </c>
      <c r="AN6" s="6">
        <f t="shared" si="26"/>
        <v>1.2728694401935949E-2</v>
      </c>
      <c r="AO6" s="6">
        <v>8.8438248031041091</v>
      </c>
      <c r="AP6" s="6">
        <f t="shared" si="27"/>
        <v>88.438248031041098</v>
      </c>
      <c r="AQ6" s="6">
        <f t="shared" si="28"/>
        <v>8.8438248031041097E-2</v>
      </c>
      <c r="AR6" s="6">
        <f t="shared" si="29"/>
        <v>1.3265737204656165E-2</v>
      </c>
    </row>
    <row r="7" spans="1:44" x14ac:dyDescent="0.25">
      <c r="A7" s="4"/>
      <c r="B7" s="4" t="b">
        <v>0</v>
      </c>
      <c r="C7" s="4" t="s">
        <v>21</v>
      </c>
      <c r="D7" s="4" t="s">
        <v>17</v>
      </c>
      <c r="E7" s="7">
        <v>4391260.4071647702</v>
      </c>
      <c r="F7" s="6">
        <f t="shared" si="0"/>
        <v>43912604.071647704</v>
      </c>
      <c r="G7" s="6">
        <f t="shared" si="1"/>
        <v>43912.6040716477</v>
      </c>
      <c r="H7" s="6">
        <f t="shared" si="2"/>
        <v>6586.8906107471548</v>
      </c>
      <c r="I7" s="8">
        <v>1998220.42480739</v>
      </c>
      <c r="J7" s="6">
        <f t="shared" si="3"/>
        <v>19982204.248073898</v>
      </c>
      <c r="K7" s="6">
        <f t="shared" si="4"/>
        <v>19982.204248073896</v>
      </c>
      <c r="L7" s="6">
        <f t="shared" si="5"/>
        <v>2997.3306372110842</v>
      </c>
      <c r="M7" s="9">
        <v>259479.089009455</v>
      </c>
      <c r="N7" s="6">
        <f t="shared" si="6"/>
        <v>2594790.8900945499</v>
      </c>
      <c r="O7" s="6">
        <f t="shared" si="7"/>
        <v>2594.7908900945499</v>
      </c>
      <c r="P7" s="6">
        <f t="shared" si="8"/>
        <v>389.2186335141825</v>
      </c>
      <c r="Q7" s="6">
        <v>13.7964729523414</v>
      </c>
      <c r="R7" s="6">
        <f t="shared" si="9"/>
        <v>137.96472952341401</v>
      </c>
      <c r="S7" s="6">
        <f t="shared" si="10"/>
        <v>0.13796472952341401</v>
      </c>
      <c r="T7" s="6">
        <f t="shared" si="11"/>
        <v>2.0694709428512103E-2</v>
      </c>
      <c r="U7" s="3">
        <v>11.546806607549399</v>
      </c>
      <c r="V7" s="6">
        <f t="shared" si="12"/>
        <v>115.46806607549399</v>
      </c>
      <c r="W7" s="6">
        <f t="shared" si="13"/>
        <v>0.11546806607549399</v>
      </c>
      <c r="X7" s="6">
        <f t="shared" si="14"/>
        <v>1.7320209911324099E-2</v>
      </c>
      <c r="Y7" s="6">
        <v>10.7794446661234</v>
      </c>
      <c r="Z7" s="6">
        <f t="shared" si="15"/>
        <v>107.79444666123399</v>
      </c>
      <c r="AA7" s="6">
        <f t="shared" si="16"/>
        <v>0.10779444666123399</v>
      </c>
      <c r="AB7" s="6">
        <f t="shared" si="17"/>
        <v>1.6169166999185098E-2</v>
      </c>
      <c r="AC7" s="3">
        <v>10.2750104521884</v>
      </c>
      <c r="AD7" s="6">
        <f t="shared" si="18"/>
        <v>102.750104521884</v>
      </c>
      <c r="AE7" s="6">
        <f t="shared" si="19"/>
        <v>0.102750104521884</v>
      </c>
      <c r="AF7" s="6">
        <f t="shared" si="20"/>
        <v>1.54125156782826E-2</v>
      </c>
      <c r="AG7" s="6">
        <v>8.7815598446395207</v>
      </c>
      <c r="AH7" s="6">
        <f t="shared" si="21"/>
        <v>87.8155984463952</v>
      </c>
      <c r="AI7" s="6">
        <f t="shared" si="22"/>
        <v>8.7815598446395193E-2</v>
      </c>
      <c r="AJ7" s="6">
        <f t="shared" si="23"/>
        <v>1.3172339766959279E-2</v>
      </c>
      <c r="AK7" s="3">
        <v>8.6866777245666107</v>
      </c>
      <c r="AL7" s="6">
        <f t="shared" si="24"/>
        <v>86.8667772456661</v>
      </c>
      <c r="AM7" s="6">
        <f t="shared" si="25"/>
        <v>8.6866777245666105E-2</v>
      </c>
      <c r="AN7" s="6">
        <f t="shared" si="26"/>
        <v>1.3030016586849916E-2</v>
      </c>
      <c r="AO7" s="6">
        <v>8.7616534972109097</v>
      </c>
      <c r="AP7" s="6">
        <f t="shared" si="27"/>
        <v>87.616534972109093</v>
      </c>
      <c r="AQ7" s="6">
        <f t="shared" si="28"/>
        <v>8.7616534972109097E-2</v>
      </c>
      <c r="AR7" s="6">
        <f t="shared" si="29"/>
        <v>1.3142480245816364E-2</v>
      </c>
    </row>
    <row r="8" spans="1:44" x14ac:dyDescent="0.25">
      <c r="A8" s="4"/>
      <c r="B8" s="4" t="b">
        <v>0</v>
      </c>
      <c r="C8" s="4" t="s">
        <v>22</v>
      </c>
      <c r="D8" s="4" t="s">
        <v>17</v>
      </c>
      <c r="E8" s="7">
        <v>4344154.6197180897</v>
      </c>
      <c r="F8" s="6">
        <f t="shared" si="0"/>
        <v>43441546.197180897</v>
      </c>
      <c r="G8" s="6">
        <f t="shared" si="1"/>
        <v>43441.546197180898</v>
      </c>
      <c r="H8" s="6">
        <f t="shared" si="2"/>
        <v>6516.2319295771349</v>
      </c>
      <c r="I8" s="8">
        <v>1987677.1212903201</v>
      </c>
      <c r="J8" s="6">
        <f t="shared" si="3"/>
        <v>19876771.212903202</v>
      </c>
      <c r="K8" s="6">
        <f t="shared" si="4"/>
        <v>19876.771212903201</v>
      </c>
      <c r="L8" s="6">
        <f t="shared" si="5"/>
        <v>2981.5156819354802</v>
      </c>
      <c r="M8" s="9">
        <v>257286.70239888501</v>
      </c>
      <c r="N8" s="6">
        <f t="shared" si="6"/>
        <v>2572867.0239888499</v>
      </c>
      <c r="O8" s="6">
        <f t="shared" si="7"/>
        <v>2572.8670239888497</v>
      </c>
      <c r="P8" s="6">
        <f t="shared" si="8"/>
        <v>385.93005359832745</v>
      </c>
      <c r="Q8" s="6">
        <v>11.3677033453765</v>
      </c>
      <c r="R8" s="6">
        <f t="shared" si="9"/>
        <v>113.67703345376499</v>
      </c>
      <c r="S8" s="6">
        <f t="shared" si="10"/>
        <v>0.11367703345376499</v>
      </c>
      <c r="T8" s="6">
        <f t="shared" si="11"/>
        <v>1.7051555018064747E-2</v>
      </c>
      <c r="U8" s="3">
        <v>8.6859884158898506</v>
      </c>
      <c r="V8" s="6">
        <f t="shared" si="12"/>
        <v>86.85988415889851</v>
      </c>
      <c r="W8" s="6">
        <f t="shared" si="13"/>
        <v>8.6859884158898504E-2</v>
      </c>
      <c r="X8" s="6">
        <f t="shared" si="14"/>
        <v>1.3028982623834775E-2</v>
      </c>
      <c r="Y8" s="6">
        <v>7.9465521034242297</v>
      </c>
      <c r="Z8" s="6">
        <f t="shared" si="15"/>
        <v>79.4655210342423</v>
      </c>
      <c r="AA8" s="6">
        <f t="shared" si="16"/>
        <v>7.9465521034242301E-2</v>
      </c>
      <c r="AB8" s="6">
        <f t="shared" si="17"/>
        <v>1.1919828155136345E-2</v>
      </c>
      <c r="AC8" s="3">
        <v>7.3627060552172203</v>
      </c>
      <c r="AD8" s="6">
        <f t="shared" si="18"/>
        <v>73.627060552172196</v>
      </c>
      <c r="AE8" s="6">
        <f t="shared" si="19"/>
        <v>7.3627060552172191E-2</v>
      </c>
      <c r="AF8" s="6">
        <f t="shared" si="20"/>
        <v>1.1044059082825828E-2</v>
      </c>
      <c r="AG8" s="6">
        <v>6.1406243865436201</v>
      </c>
      <c r="AH8" s="6">
        <f t="shared" si="21"/>
        <v>61.406243865436203</v>
      </c>
      <c r="AI8" s="6">
        <f t="shared" si="22"/>
        <v>6.1406243865436201E-2</v>
      </c>
      <c r="AJ8" s="6">
        <f t="shared" si="23"/>
        <v>9.2109365798154295E-3</v>
      </c>
      <c r="AK8" s="3">
        <v>5.6039536297181201</v>
      </c>
      <c r="AL8" s="6">
        <f t="shared" si="24"/>
        <v>56.039536297181201</v>
      </c>
      <c r="AM8" s="6">
        <f t="shared" si="25"/>
        <v>5.6039536297181197E-2</v>
      </c>
      <c r="AN8" s="6">
        <f t="shared" si="26"/>
        <v>8.4059304445771796E-3</v>
      </c>
      <c r="AO8" s="6">
        <v>5.5844344790083698</v>
      </c>
      <c r="AP8" s="6">
        <f t="shared" si="27"/>
        <v>55.844344790083696</v>
      </c>
      <c r="AQ8" s="6">
        <f t="shared" si="28"/>
        <v>5.5844344790083697E-2</v>
      </c>
      <c r="AR8" s="6">
        <f t="shared" si="29"/>
        <v>8.3766517185125539E-3</v>
      </c>
    </row>
    <row r="9" spans="1:44" x14ac:dyDescent="0.25">
      <c r="A9" s="4"/>
      <c r="B9" s="4" t="b">
        <v>0</v>
      </c>
      <c r="C9" s="4" t="s">
        <v>23</v>
      </c>
      <c r="D9" s="4" t="s">
        <v>17</v>
      </c>
      <c r="E9" s="7">
        <v>4249508.5169630405</v>
      </c>
      <c r="F9" s="6">
        <f t="shared" si="0"/>
        <v>42495085.169630408</v>
      </c>
      <c r="G9" s="6">
        <f t="shared" si="1"/>
        <v>42495.085169630409</v>
      </c>
      <c r="H9" s="6">
        <f t="shared" si="2"/>
        <v>6374.2627754445612</v>
      </c>
      <c r="I9" s="8">
        <v>1915241.22962051</v>
      </c>
      <c r="J9" s="6">
        <f t="shared" si="3"/>
        <v>19152412.2962051</v>
      </c>
      <c r="K9" s="6">
        <f t="shared" si="4"/>
        <v>19152.412296205101</v>
      </c>
      <c r="L9" s="6">
        <f t="shared" si="5"/>
        <v>2872.8618444307649</v>
      </c>
      <c r="M9" s="9">
        <v>250085.04846803399</v>
      </c>
      <c r="N9" s="6">
        <f t="shared" si="6"/>
        <v>2500850.4846803397</v>
      </c>
      <c r="O9" s="6">
        <f t="shared" si="7"/>
        <v>2500.8504846803398</v>
      </c>
      <c r="P9" s="6">
        <f t="shared" si="8"/>
        <v>375.12757270205094</v>
      </c>
      <c r="Q9" s="6">
        <v>11.582634166875099</v>
      </c>
      <c r="R9" s="6">
        <f t="shared" si="9"/>
        <v>115.82634166875098</v>
      </c>
      <c r="S9" s="6">
        <f t="shared" si="10"/>
        <v>0.11582634166875098</v>
      </c>
      <c r="T9" s="6">
        <f t="shared" si="11"/>
        <v>1.7373951250312648E-2</v>
      </c>
      <c r="U9" s="3">
        <v>9.3131315229551603</v>
      </c>
      <c r="V9" s="6">
        <f t="shared" si="12"/>
        <v>93.131315229551603</v>
      </c>
      <c r="W9" s="6">
        <f t="shared" si="13"/>
        <v>9.3131315229551606E-2</v>
      </c>
      <c r="X9" s="6">
        <f t="shared" si="14"/>
        <v>1.3969697284432741E-2</v>
      </c>
      <c r="Y9" s="6">
        <v>8.5069363199295598</v>
      </c>
      <c r="Z9" s="6">
        <f t="shared" si="15"/>
        <v>85.069363199295594</v>
      </c>
      <c r="AA9" s="6">
        <f t="shared" si="16"/>
        <v>8.5069363199295589E-2</v>
      </c>
      <c r="AB9" s="6">
        <f t="shared" si="17"/>
        <v>1.2760404479894337E-2</v>
      </c>
      <c r="AC9" s="3">
        <v>8.2060621026846992</v>
      </c>
      <c r="AD9" s="6">
        <f t="shared" si="18"/>
        <v>82.060621026846988</v>
      </c>
      <c r="AE9" s="6">
        <f t="shared" si="19"/>
        <v>8.2060621026846983E-2</v>
      </c>
      <c r="AF9" s="6">
        <f t="shared" si="20"/>
        <v>1.2309093154027046E-2</v>
      </c>
      <c r="AG9" s="6">
        <v>6.5759813192754901</v>
      </c>
      <c r="AH9" s="6">
        <f t="shared" si="21"/>
        <v>65.759813192754905</v>
      </c>
      <c r="AI9" s="6">
        <f t="shared" si="22"/>
        <v>6.575981319275491E-2</v>
      </c>
      <c r="AJ9" s="6">
        <f t="shared" si="23"/>
        <v>9.8639719789132361E-3</v>
      </c>
      <c r="AK9" s="3">
        <v>6.2141224649434301</v>
      </c>
      <c r="AL9" s="6">
        <f t="shared" si="24"/>
        <v>62.141224649434299</v>
      </c>
      <c r="AM9" s="6">
        <f t="shared" si="25"/>
        <v>6.21412246494343E-2</v>
      </c>
      <c r="AN9" s="6">
        <f t="shared" si="26"/>
        <v>9.321183697415145E-3</v>
      </c>
      <c r="AO9" s="6">
        <v>6.0916421100249298</v>
      </c>
      <c r="AP9" s="6">
        <f t="shared" si="27"/>
        <v>60.916421100249295</v>
      </c>
      <c r="AQ9" s="6">
        <f t="shared" si="28"/>
        <v>6.0916421100249293E-2</v>
      </c>
      <c r="AR9" s="6">
        <f t="shared" si="29"/>
        <v>9.1374631650373937E-3</v>
      </c>
    </row>
    <row r="11" spans="1:44" x14ac:dyDescent="0.25">
      <c r="C11" s="14" t="s">
        <v>28</v>
      </c>
      <c r="E11">
        <f>SUM(H3,L3,P3,T3,X3,AB3,AF3,AJ3,AN3,AR3)</f>
        <v>9827.3781822589772</v>
      </c>
      <c r="H11" s="11">
        <f>AVERAGE(H4:H5)</f>
        <v>6304.2972638682604</v>
      </c>
      <c r="L11" s="11">
        <f>AVERAGE(L4:L5)</f>
        <v>2868.4569340979701</v>
      </c>
      <c r="P11" s="11">
        <f>AVERAGE(P4:P5)</f>
        <v>375.56895877269147</v>
      </c>
      <c r="T11" s="11">
        <f>AVERAGE(T4:T5)</f>
        <v>2.1143115593276703E-2</v>
      </c>
      <c r="X11" s="11">
        <f>AVERAGE(X4:X5)</f>
        <v>1.8101971756420948E-2</v>
      </c>
      <c r="AB11" s="11">
        <f>AVERAGE(AB4:AB5)</f>
        <v>1.6897377315145651E-2</v>
      </c>
      <c r="AF11" s="11">
        <f>AVERAGE(AF4:AF5)</f>
        <v>1.6445166416638124E-2</v>
      </c>
      <c r="AJ11" s="11">
        <f>AVERAGE(AJ4:AJ5)</f>
        <v>1.6216035484718408E-2</v>
      </c>
      <c r="AN11" s="11">
        <f>AVERAGE(AN4:AN5)</f>
        <v>1.3883146709164291E-2</v>
      </c>
      <c r="AR11" s="11">
        <f>AVERAGE(AR4:AR5)</f>
        <v>1.410581828133995E-2</v>
      </c>
    </row>
    <row r="12" spans="1:44" x14ac:dyDescent="0.25">
      <c r="C12" s="14" t="s">
        <v>29</v>
      </c>
      <c r="E12">
        <f>SUM(H11,L11,P11,T11,X11,AB11,AF11,AJ11,AN11,AR11)</f>
        <v>9548.4399493704786</v>
      </c>
      <c r="H12" s="2">
        <f>AVERAGE(H6:H7)</f>
        <v>6447.6050601505649</v>
      </c>
      <c r="L12" s="10">
        <f>AVERAGE(L6:L7)</f>
        <v>2935.2243329004746</v>
      </c>
      <c r="P12" s="10">
        <f>AVERAGE(P6:P7)</f>
        <v>382.11252749797347</v>
      </c>
      <c r="T12" s="10">
        <f>AVERAGE(T6:T7)</f>
        <v>2.0723578786238026E-2</v>
      </c>
      <c r="X12" s="10">
        <f>AVERAGE(X6:X7)</f>
        <v>1.7310934616064824E-2</v>
      </c>
      <c r="AB12" s="10">
        <f>AVERAGE(AB6:AB7)</f>
        <v>1.6084877849584421E-2</v>
      </c>
      <c r="AF12" s="10">
        <f>AVERAGE(AF6:AF7)</f>
        <v>1.5292693414212823E-2</v>
      </c>
      <c r="AJ12" s="10">
        <f>AVERAGE(AJ6:AJ7)</f>
        <v>1.2978428617332382E-2</v>
      </c>
      <c r="AN12" s="10">
        <f>AVERAGE(AN6:AN7)</f>
        <v>1.2879355494392931E-2</v>
      </c>
      <c r="AR12" s="10">
        <f>AVERAGE(AR6:AR7)</f>
        <v>1.3204108725236264E-2</v>
      </c>
    </row>
    <row r="13" spans="1:44" x14ac:dyDescent="0.25">
      <c r="C13" s="14" t="s">
        <v>30</v>
      </c>
      <c r="E13">
        <f>SUM(H12,L12,P12,T12,X12,AB12,AF12,AJ12,AN12,AR12)</f>
        <v>9765.0503945265136</v>
      </c>
      <c r="H13" s="2">
        <f>AVERAGE(H8:H9)</f>
        <v>6445.247352510848</v>
      </c>
      <c r="L13" s="10">
        <f>AVERAGE(L8:L9)</f>
        <v>2927.1887631831223</v>
      </c>
      <c r="P13" s="10">
        <f>AVERAGE(P8:P9)</f>
        <v>380.52881315018919</v>
      </c>
      <c r="T13" s="10">
        <f>AVERAGE(T8:T9)</f>
        <v>1.7212753134188699E-2</v>
      </c>
      <c r="X13" s="10">
        <f>AVERAGE(X8:X9)</f>
        <v>1.3499339954133757E-2</v>
      </c>
      <c r="AB13" s="10">
        <f>AVERAGE(AB8:AB9)</f>
        <v>1.2340116317515342E-2</v>
      </c>
      <c r="AF13" s="10">
        <f>AVERAGE(AF8:AF9)</f>
        <v>1.1676576118426436E-2</v>
      </c>
      <c r="AJ13" s="10">
        <f>AVERAGE(AJ8:AJ9)</f>
        <v>9.5374542793643328E-3</v>
      </c>
      <c r="AN13" s="10">
        <f>AVERAGE(AN8:AN9)</f>
        <v>8.8635570709961614E-3</v>
      </c>
      <c r="AR13" s="10">
        <f>AVERAGE(AR8:AR9)</f>
        <v>8.7570574417749729E-3</v>
      </c>
    </row>
    <row r="14" spans="1:44" x14ac:dyDescent="0.25">
      <c r="C14" s="14" t="s">
        <v>31</v>
      </c>
      <c r="E14">
        <f>SUM(H13,L13,P13,T13,X13,AB13,AF13,AJ13,AN13,AR13)</f>
        <v>9753.0468156984771</v>
      </c>
    </row>
    <row r="15" spans="1:44" x14ac:dyDescent="0.25">
      <c r="C15" s="13"/>
    </row>
    <row r="16" spans="1:44" x14ac:dyDescent="0.25">
      <c r="C16" s="14" t="s">
        <v>32</v>
      </c>
      <c r="E16">
        <f>E11-E12</f>
        <v>278.93823288849853</v>
      </c>
      <c r="T16" s="2">
        <f>T3-T11</f>
        <v>8.3621516469035984E-3</v>
      </c>
      <c r="X16" s="13">
        <f>X3-X11</f>
        <v>1.16712663549048E-2</v>
      </c>
      <c r="AB16" s="13">
        <f>AB3-AB11</f>
        <v>1.2623294362554147E-2</v>
      </c>
      <c r="AF16" s="13">
        <f>AF3-AF11</f>
        <v>1.2744120539068426E-2</v>
      </c>
      <c r="AJ16" s="13">
        <f>AJ3-AJ11</f>
        <v>1.3140799547141695E-2</v>
      </c>
      <c r="AN16" s="13">
        <f>AN3-AN11</f>
        <v>1.3778128562696461E-2</v>
      </c>
      <c r="AR16" s="13">
        <f>AR3-AR11</f>
        <v>1.4142029512982948E-2</v>
      </c>
    </row>
    <row r="17" spans="3:44" x14ac:dyDescent="0.25">
      <c r="C17" s="14" t="s">
        <v>33</v>
      </c>
      <c r="E17">
        <f>E11-E13</f>
        <v>62.327787732463548</v>
      </c>
      <c r="T17" s="2">
        <f>T3-T12</f>
        <v>8.7816884539422754E-3</v>
      </c>
      <c r="X17" s="13">
        <f>X3-X12</f>
        <v>1.2462303495260924E-2</v>
      </c>
      <c r="AB17" s="13">
        <f>AB3-AB12</f>
        <v>1.3435793828115376E-2</v>
      </c>
      <c r="AF17" s="13">
        <f>AF3-AF12</f>
        <v>1.3896593541493727E-2</v>
      </c>
      <c r="AJ17" s="13">
        <f>AJ3-AJ12</f>
        <v>1.6378406414527723E-2</v>
      </c>
      <c r="AN17" s="13">
        <f>AN3-AN12</f>
        <v>1.478191977746782E-2</v>
      </c>
      <c r="AR17" s="13">
        <f>AR3-AR12</f>
        <v>1.5043739069086634E-2</v>
      </c>
    </row>
    <row r="18" spans="3:44" x14ac:dyDescent="0.25">
      <c r="C18" s="14" t="s">
        <v>34</v>
      </c>
      <c r="E18">
        <f>E11-E14</f>
        <v>74.331366560500101</v>
      </c>
      <c r="T18" s="2">
        <f>T3-T13</f>
        <v>1.2292514105991602E-2</v>
      </c>
      <c r="X18" s="13">
        <f>X3-X13</f>
        <v>1.6273898157191991E-2</v>
      </c>
      <c r="AB18" s="13">
        <f>AB3-AB13</f>
        <v>1.7180555360184455E-2</v>
      </c>
      <c r="AF18" s="13">
        <f>AF3-AF13</f>
        <v>1.7512710837280114E-2</v>
      </c>
      <c r="AJ18" s="13">
        <f>AJ3-AJ13</f>
        <v>1.9819380752495772E-2</v>
      </c>
      <c r="AN18" s="13">
        <f>AN3-AN13</f>
        <v>1.879771820086459E-2</v>
      </c>
      <c r="AR18" s="13">
        <f>AR3-AR13</f>
        <v>1.9490790352547926E-2</v>
      </c>
    </row>
    <row r="19" spans="3:44" x14ac:dyDescent="0.25">
      <c r="C19" s="12"/>
    </row>
    <row r="20" spans="3:44" x14ac:dyDescent="0.25">
      <c r="C20" s="14" t="s">
        <v>35</v>
      </c>
    </row>
    <row r="21" spans="3:44" x14ac:dyDescent="0.25">
      <c r="C21" s="14" t="s">
        <v>36</v>
      </c>
    </row>
    <row r="22" spans="3:44" x14ac:dyDescent="0.25">
      <c r="C22" s="14" t="s">
        <v>37</v>
      </c>
    </row>
    <row r="23" spans="3:44" x14ac:dyDescent="0.25">
      <c r="C23" s="12"/>
      <c r="F23" s="2" t="s">
        <v>46</v>
      </c>
    </row>
    <row r="24" spans="3:44" x14ac:dyDescent="0.25">
      <c r="C24" s="14" t="s">
        <v>38</v>
      </c>
      <c r="E24">
        <f>SUM(T3,X3,AB3,AF3,AJ3,AN3,AR3)</f>
        <v>0.20325442208295613</v>
      </c>
    </row>
    <row r="25" spans="3:44" x14ac:dyDescent="0.25">
      <c r="C25" s="14" t="s">
        <v>39</v>
      </c>
      <c r="E25">
        <f>SUM(T16,X16,AB16,AF16,AJ16,AN16,AR16)</f>
        <v>8.646179052625208E-2</v>
      </c>
      <c r="F25" s="15">
        <f>E25/2000</f>
        <v>4.3230895263126041E-5</v>
      </c>
    </row>
    <row r="26" spans="3:44" x14ac:dyDescent="0.25">
      <c r="C26" s="14" t="s">
        <v>40</v>
      </c>
      <c r="E26">
        <f>SUM(T17,X17,AB17,AF17,AJ17,AN17,AR17)</f>
        <v>9.4780444579894471E-2</v>
      </c>
      <c r="F26" s="15">
        <f t="shared" ref="F26:F27" si="30">E26/2000</f>
        <v>4.7390222289947238E-5</v>
      </c>
    </row>
    <row r="27" spans="3:44" x14ac:dyDescent="0.25">
      <c r="C27" s="14" t="s">
        <v>41</v>
      </c>
      <c r="E27">
        <f>SUM(T18,X18,AB18,AF18,AJ18,AN18,AR18)</f>
        <v>0.12136756776655647</v>
      </c>
      <c r="F27" s="15">
        <f t="shared" si="30"/>
        <v>6.0683783883278236E-5</v>
      </c>
    </row>
    <row r="28" spans="3:44" x14ac:dyDescent="0.25">
      <c r="C28" s="13"/>
      <c r="F28" s="2" t="s">
        <v>45</v>
      </c>
    </row>
    <row r="29" spans="3:44" x14ac:dyDescent="0.25">
      <c r="C29" s="14" t="s">
        <v>42</v>
      </c>
      <c r="E29">
        <f>E24/E11</f>
        <v>2.068246670814849E-5</v>
      </c>
    </row>
    <row r="30" spans="3:44" x14ac:dyDescent="0.25">
      <c r="C30" s="14" t="s">
        <v>43</v>
      </c>
      <c r="E30">
        <f>E25/E16</f>
        <v>3.0996751370692847E-4</v>
      </c>
      <c r="F30" s="2">
        <f>E30/E29</f>
        <v>14.98697027201341</v>
      </c>
    </row>
    <row r="31" spans="3:44" x14ac:dyDescent="0.25">
      <c r="C31" s="14" t="s">
        <v>44</v>
      </c>
      <c r="E31">
        <f>E26/E17</f>
        <v>1.5206771815282623E-3</v>
      </c>
      <c r="F31" s="2">
        <f>E31/E29</f>
        <v>73.524942792686574</v>
      </c>
    </row>
    <row r="32" spans="3:44" x14ac:dyDescent="0.25">
      <c r="C32" s="14" t="s">
        <v>44</v>
      </c>
      <c r="E32">
        <f>E27/E18</f>
        <v>1.6327907501575726E-3</v>
      </c>
      <c r="F32" s="2">
        <f>E32/E29</f>
        <v>78.945648659706762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Tusaar 3</dc:creator>
  <cp:lastModifiedBy>Tusaar 3</cp:lastModifiedBy>
  <dcterms:created xsi:type="dcterms:W3CDTF">2015-06-29T18:58:12Z</dcterms:created>
  <dcterms:modified xsi:type="dcterms:W3CDTF">2015-09-11T20:57:12Z</dcterms:modified>
</cp:coreProperties>
</file>