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480" activeTab="2"/>
  </bookViews>
  <sheets>
    <sheet name="Ligand" sheetId="11" r:id="rId1"/>
    <sheet name="SumData" sheetId="9" r:id="rId2"/>
    <sheet name="Table" sheetId="12" r:id="rId3"/>
  </sheets>
  <calcPr calcId="152511"/>
</workbook>
</file>

<file path=xl/calcChain.xml><?xml version="1.0" encoding="utf-8"?>
<calcChain xmlns="http://schemas.openxmlformats.org/spreadsheetml/2006/main">
  <c r="D24" i="9" l="1"/>
  <c r="D23" i="9"/>
  <c r="D9" i="9"/>
  <c r="D8" i="9"/>
  <c r="D7" i="9"/>
  <c r="D6" i="9"/>
  <c r="D5" i="9"/>
  <c r="B35" i="11"/>
  <c r="B34" i="11"/>
  <c r="B20" i="11"/>
  <c r="B10" i="11"/>
  <c r="B9" i="11"/>
  <c r="B8" i="11"/>
  <c r="B7" i="11"/>
  <c r="B12" i="11" s="1"/>
  <c r="B13" i="11" l="1"/>
  <c r="D35" i="11" l="1"/>
  <c r="D33" i="11"/>
  <c r="D29" i="11"/>
  <c r="C16" i="12" s="1"/>
  <c r="E16" i="12" s="1"/>
  <c r="D25" i="11"/>
  <c r="C12" i="12" s="1"/>
  <c r="E12" i="12" s="1"/>
  <c r="D21" i="11"/>
  <c r="D32" i="11"/>
  <c r="D28" i="11"/>
  <c r="C15" i="12" s="1"/>
  <c r="E15" i="12" s="1"/>
  <c r="D24" i="11"/>
  <c r="C11" i="12" s="1"/>
  <c r="E11" i="12" s="1"/>
  <c r="D31" i="11"/>
  <c r="C18" i="12" s="1"/>
  <c r="E18" i="12" s="1"/>
  <c r="D27" i="11"/>
  <c r="C14" i="12" s="1"/>
  <c r="E14" i="12" s="1"/>
  <c r="D23" i="11"/>
  <c r="C10" i="12" s="1"/>
  <c r="E10" i="12" s="1"/>
  <c r="D36" i="11"/>
  <c r="D30" i="11"/>
  <c r="C17" i="12" s="1"/>
  <c r="E17" i="12" s="1"/>
  <c r="D26" i="11"/>
  <c r="C13" i="12" s="1"/>
  <c r="E13" i="12" s="1"/>
  <c r="D22" i="11"/>
  <c r="C9" i="12" s="1"/>
  <c r="E9" i="12" s="1"/>
  <c r="D34" i="11"/>
  <c r="C8" i="12" s="1"/>
  <c r="E8" i="12" s="1"/>
  <c r="D20" i="11"/>
</calcChain>
</file>

<file path=xl/sharedStrings.xml><?xml version="1.0" encoding="utf-8"?>
<sst xmlns="http://schemas.openxmlformats.org/spreadsheetml/2006/main" count="79" uniqueCount="45">
  <si>
    <t xml:space="preserve"> </t>
  </si>
  <si>
    <t>Y-Intercept</t>
  </si>
  <si>
    <t>Slope</t>
  </si>
  <si>
    <t>Cal ppm</t>
  </si>
  <si>
    <t>Signal</t>
  </si>
  <si>
    <t>Dilution</t>
  </si>
  <si>
    <t>ppm</t>
  </si>
  <si>
    <t>Vial number</t>
  </si>
  <si>
    <t>Sample name</t>
  </si>
  <si>
    <t>blank</t>
  </si>
  <si>
    <t>1 ppm</t>
  </si>
  <si>
    <t>10 ppm</t>
  </si>
  <si>
    <t>25 ppm</t>
  </si>
  <si>
    <t>50 ppm</t>
  </si>
  <si>
    <t>100 ppm</t>
  </si>
  <si>
    <t>Blank</t>
  </si>
  <si>
    <t>QC 1 ppm</t>
  </si>
  <si>
    <t>Area</t>
  </si>
  <si>
    <t>Retention time</t>
  </si>
  <si>
    <t>DOEB2-052-1</t>
  </si>
  <si>
    <t>DOEB2-052-2</t>
  </si>
  <si>
    <t>DOEB2-052-3</t>
  </si>
  <si>
    <t>DOEB2-052-4</t>
  </si>
  <si>
    <t>DOEB2-052-5</t>
  </si>
  <si>
    <t>DOEB2-052-6</t>
  </si>
  <si>
    <t>DOEB2-052-7</t>
  </si>
  <si>
    <t>DOEB2-052-8</t>
  </si>
  <si>
    <t>DOEB2-052-9</t>
  </si>
  <si>
    <t>DOEB2-052-10</t>
  </si>
  <si>
    <t>DOEB2-014-61 x100</t>
  </si>
  <si>
    <t>DOEB2-014-61 x10</t>
  </si>
  <si>
    <t>DOEB2-014-61 x1</t>
  </si>
  <si>
    <t>run date   0407-082016</t>
  </si>
  <si>
    <t>Sample</t>
  </si>
  <si>
    <t>too dilute</t>
  </si>
  <si>
    <t>disregard, use 1x data</t>
  </si>
  <si>
    <t>Single Sample, mL</t>
  </si>
  <si>
    <t>4mL/min</t>
  </si>
  <si>
    <t xml:space="preserve">DOEB2-014-61 </t>
  </si>
  <si>
    <t>10 L Influent</t>
  </si>
  <si>
    <r>
      <t>2.0075 g oxidized carbon (50/100 KGH</t>
    </r>
    <r>
      <rPr>
        <vertAlign val="subscript"/>
        <sz val="11"/>
        <color theme="1"/>
        <rFont val="Calibri"/>
        <family val="2"/>
        <scheme val="minor"/>
      </rPr>
      <t>360,ox</t>
    </r>
    <r>
      <rPr>
        <sz val="11"/>
        <color theme="1"/>
        <rFont val="Calibri"/>
        <family val="2"/>
        <scheme val="minor"/>
      </rPr>
      <t>)</t>
    </r>
  </si>
  <si>
    <t>mg ligand in Solution</t>
  </si>
  <si>
    <t>ppm ligand</t>
  </si>
  <si>
    <r>
      <t>90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 ligand "Catch" Column Test</t>
    </r>
  </si>
  <si>
    <t>Ligand Conc 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</si>
</sst>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"/>
    <numFmt numFmtId="167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9" fontId="0" fillId="0" borderId="0" xfId="1" applyFont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7" fontId="0" fillId="0" borderId="0" xfId="0" applyNumberFormat="1"/>
    <xf numFmtId="0" fontId="3" fillId="0" borderId="0" xfId="0" applyFont="1" applyFill="1" applyAlignment="1">
      <alignment horizontal="center"/>
    </xf>
    <xf numFmtId="165" fontId="3" fillId="0" borderId="0" xfId="2" applyNumberFormat="1" applyFont="1" applyAlignment="1">
      <alignment horizontal="center"/>
    </xf>
    <xf numFmtId="2" fontId="0" fillId="0" borderId="0" xfId="0" applyNumberFormat="1" applyFill="1"/>
    <xf numFmtId="0" fontId="0" fillId="0" borderId="0" xfId="0" applyAlignment="1">
      <alignment horizontal="right"/>
    </xf>
    <xf numFmtId="165" fontId="2" fillId="0" borderId="0" xfId="2" applyNumberFormat="1" applyFont="1" applyFill="1" applyAlignment="1"/>
    <xf numFmtId="0" fontId="0" fillId="0" borderId="0" xfId="0" applyFill="1" applyAlignment="1">
      <alignment horizontal="center" vertical="center"/>
    </xf>
    <xf numFmtId="16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right"/>
    </xf>
    <xf numFmtId="9" fontId="0" fillId="0" borderId="0" xfId="1" applyFont="1" applyFill="1"/>
    <xf numFmtId="1" fontId="0" fillId="0" borderId="0" xfId="0" applyNumberFormat="1" applyFill="1"/>
    <xf numFmtId="167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67" fontId="0" fillId="0" borderId="0" xfId="0" applyNumberFormat="1" applyFill="1" applyAlignment="1"/>
    <xf numFmtId="164" fontId="0" fillId="0" borderId="0" xfId="0" applyNumberFormat="1" applyFill="1"/>
    <xf numFmtId="166" fontId="0" fillId="0" borderId="0" xfId="0" applyNumberFormat="1" applyFill="1"/>
    <xf numFmtId="0" fontId="0" fillId="2" borderId="0" xfId="0" applyFill="1"/>
    <xf numFmtId="0" fontId="0" fillId="3" borderId="0" xfId="0" applyFill="1" applyAlignment="1">
      <alignment horizontal="center" vertical="center"/>
    </xf>
    <xf numFmtId="167" fontId="0" fillId="3" borderId="0" xfId="0" applyNumberFormat="1" applyFill="1"/>
    <xf numFmtId="0" fontId="0" fillId="3" borderId="0" xfId="0" applyFill="1"/>
    <xf numFmtId="2" fontId="0" fillId="3" borderId="0" xfId="0" applyNumberFormat="1" applyFill="1" applyAlignment="1">
      <alignment horizontal="right"/>
    </xf>
    <xf numFmtId="0" fontId="0" fillId="4" borderId="0" xfId="0" applyFill="1" applyAlignment="1">
      <alignment horizontal="center" vertical="center"/>
    </xf>
    <xf numFmtId="167" fontId="0" fillId="4" borderId="0" xfId="0" applyNumberFormat="1" applyFill="1"/>
    <xf numFmtId="0" fontId="0" fillId="4" borderId="0" xfId="0" applyFill="1"/>
    <xf numFmtId="2" fontId="0" fillId="4" borderId="0" xfId="0" applyNumberFormat="1" applyFill="1" applyAlignment="1">
      <alignment horizontal="right"/>
    </xf>
    <xf numFmtId="9" fontId="2" fillId="0" borderId="0" xfId="1" applyFont="1" applyFill="1"/>
    <xf numFmtId="9" fontId="0" fillId="0" borderId="0" xfId="1" applyFont="1" applyFill="1" applyAlignment="1">
      <alignment horizontal="right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Fill="1" applyBorder="1" applyAlignment="1">
      <alignment horizontal="left" vertical="center"/>
    </xf>
    <xf numFmtId="164" fontId="0" fillId="0" borderId="8" xfId="0" applyNumberFormat="1" applyBorder="1" applyAlignment="1">
      <alignment horizontal="right"/>
    </xf>
    <xf numFmtId="0" fontId="0" fillId="0" borderId="9" xfId="0" applyFill="1" applyBorder="1" applyAlignment="1">
      <alignment horizontal="left" vertical="center"/>
    </xf>
    <xf numFmtId="164" fontId="0" fillId="0" borderId="10" xfId="0" applyNumberFormat="1" applyBorder="1" applyAlignment="1">
      <alignment horizontal="right"/>
    </xf>
    <xf numFmtId="0" fontId="0" fillId="0" borderId="11" xfId="0" applyFill="1" applyBorder="1" applyAlignment="1">
      <alignment horizontal="left" vertical="center"/>
    </xf>
    <xf numFmtId="164" fontId="0" fillId="0" borderId="12" xfId="0" applyNumberFormat="1" applyBorder="1" applyAlignment="1">
      <alignment horizontal="right"/>
    </xf>
    <xf numFmtId="0" fontId="0" fillId="0" borderId="13" xfId="0" applyFill="1" applyBorder="1" applyAlignment="1">
      <alignment horizontal="left" vertical="center"/>
    </xf>
    <xf numFmtId="2" fontId="0" fillId="0" borderId="14" xfId="0" applyNumberFormat="1" applyBorder="1" applyAlignment="1">
      <alignment horizontal="center"/>
    </xf>
    <xf numFmtId="164" fontId="0" fillId="0" borderId="15" xfId="0" applyNumberFormat="1" applyBorder="1"/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4" xfId="0" applyNumberFormat="1" applyBorder="1"/>
    <xf numFmtId="0" fontId="0" fillId="0" borderId="0" xfId="0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/>
              <a:t>Calibration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4284515750952634"/>
                  <c:y val="0.33788249050252755"/>
                </c:manualLayout>
              </c:layout>
              <c:numFmt formatCode="#,##0.00000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Ligand!$A$5:$A$9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25</c:v>
                </c:pt>
                <c:pt idx="4">
                  <c:v>50</c:v>
                </c:pt>
              </c:numCache>
            </c:numRef>
          </c:xVal>
          <c:yVal>
            <c:numRef>
              <c:f>Ligand!$B$5:$B$9</c:f>
              <c:numCache>
                <c:formatCode>0.000</c:formatCode>
                <c:ptCount val="5"/>
                <c:pt idx="0">
                  <c:v>0</c:v>
                </c:pt>
                <c:pt idx="1">
                  <c:v>70.151859999999999</c:v>
                </c:pt>
                <c:pt idx="2">
                  <c:v>733.22385000000008</c:v>
                </c:pt>
                <c:pt idx="3">
                  <c:v>1789.18659</c:v>
                </c:pt>
                <c:pt idx="4">
                  <c:v>3706.34888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773632"/>
        <c:axId val="700766016"/>
      </c:scatterChart>
      <c:valAx>
        <c:axId val="70077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ppm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0766016"/>
        <c:crosses val="autoZero"/>
        <c:crossBetween val="midCat"/>
      </c:valAx>
      <c:valAx>
        <c:axId val="700766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Peak Area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077363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</xdr:row>
      <xdr:rowOff>110380</xdr:rowOff>
    </xdr:from>
    <xdr:to>
      <xdr:col>8</xdr:col>
      <xdr:colOff>11206</xdr:colOff>
      <xdr:row>15</xdr:row>
      <xdr:rowOff>22412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="85" zoomScaleNormal="85" workbookViewId="0">
      <selection activeCell="F18" sqref="F18"/>
    </sheetView>
  </sheetViews>
  <sheetFormatPr defaultRowHeight="15" x14ac:dyDescent="0.25"/>
  <cols>
    <col min="1" max="1" width="16.7109375" customWidth="1"/>
    <col min="2" max="2" width="9.7109375" customWidth="1"/>
    <col min="3" max="3" width="9.28515625" customWidth="1"/>
    <col min="4" max="4" width="9.42578125" customWidth="1"/>
    <col min="5" max="5" width="10.140625" customWidth="1"/>
    <col min="6" max="6" width="13.5703125" bestFit="1" customWidth="1"/>
    <col min="7" max="7" width="11.7109375" bestFit="1" customWidth="1"/>
    <col min="8" max="8" width="13.5703125" bestFit="1" customWidth="1"/>
    <col min="9" max="9" width="11.7109375" bestFit="1" customWidth="1"/>
    <col min="10" max="10" width="11.140625" customWidth="1"/>
    <col min="11" max="11" width="13.140625" bestFit="1" customWidth="1"/>
    <col min="12" max="12" width="14.28515625" bestFit="1" customWidth="1"/>
  </cols>
  <sheetData>
    <row r="1" spans="1:3" x14ac:dyDescent="0.25">
      <c r="A1" t="s">
        <v>32</v>
      </c>
    </row>
    <row r="2" spans="1:3" ht="18.75" x14ac:dyDescent="0.3">
      <c r="A2" s="7"/>
    </row>
    <row r="3" spans="1:3" x14ac:dyDescent="0.25">
      <c r="A3" t="s">
        <v>0</v>
      </c>
      <c r="B3" s="5"/>
      <c r="C3" s="5" t="s">
        <v>0</v>
      </c>
    </row>
    <row r="4" spans="1:3" x14ac:dyDescent="0.25">
      <c r="A4" s="6" t="s">
        <v>3</v>
      </c>
      <c r="B4" s="10" t="s">
        <v>4</v>
      </c>
    </row>
    <row r="5" spans="1:3" x14ac:dyDescent="0.25">
      <c r="A5" s="5">
        <v>0</v>
      </c>
      <c r="B5" s="19">
        <v>0</v>
      </c>
    </row>
    <row r="6" spans="1:3" x14ac:dyDescent="0.25">
      <c r="A6">
        <v>1</v>
      </c>
      <c r="B6" s="19">
        <v>70.151859999999999</v>
      </c>
    </row>
    <row r="7" spans="1:3" x14ac:dyDescent="0.25">
      <c r="A7" s="5">
        <v>10</v>
      </c>
      <c r="B7" s="19">
        <f>339.33902+393.88483</f>
        <v>733.22385000000008</v>
      </c>
    </row>
    <row r="8" spans="1:3" x14ac:dyDescent="0.25">
      <c r="A8">
        <v>25</v>
      </c>
      <c r="B8" s="19">
        <f>828.32361+960.86298</f>
        <v>1789.18659</v>
      </c>
    </row>
    <row r="9" spans="1:3" x14ac:dyDescent="0.25">
      <c r="A9" s="5">
        <v>50</v>
      </c>
      <c r="B9" s="19">
        <f>1716.18677+1990.16211</f>
        <v>3706.34888</v>
      </c>
    </row>
    <row r="10" spans="1:3" x14ac:dyDescent="0.25">
      <c r="A10" s="5">
        <v>100</v>
      </c>
      <c r="B10" s="19">
        <f>3342.44409+3865.00146</f>
        <v>7207.4455500000004</v>
      </c>
    </row>
    <row r="11" spans="1:3" x14ac:dyDescent="0.25">
      <c r="B11" s="13" t="s">
        <v>0</v>
      </c>
    </row>
    <row r="12" spans="1:3" x14ac:dyDescent="0.25">
      <c r="A12" s="12" t="s">
        <v>2</v>
      </c>
      <c r="B12" s="11">
        <f>SLOPE(B5:B9,A5:A9)</f>
        <v>73.91128166590336</v>
      </c>
    </row>
    <row r="13" spans="1:3" x14ac:dyDescent="0.25">
      <c r="A13" s="12" t="s">
        <v>1</v>
      </c>
      <c r="B13" s="11">
        <f>INTERCEPT(B5:B9,A5:A9)</f>
        <v>-11.491808653537646</v>
      </c>
    </row>
    <row r="16" spans="1:3" x14ac:dyDescent="0.25">
      <c r="C16" s="2"/>
    </row>
    <row r="17" spans="1:12" x14ac:dyDescent="0.25">
      <c r="C17" s="4"/>
      <c r="D17" s="4"/>
    </row>
    <row r="18" spans="1:12" x14ac:dyDescent="0.25">
      <c r="C18" s="1"/>
      <c r="D18" s="9"/>
      <c r="E18" s="9"/>
      <c r="F18" s="9"/>
      <c r="G18" s="6"/>
      <c r="H18" s="6"/>
      <c r="I18" s="6"/>
      <c r="J18" s="6"/>
      <c r="K18" s="6"/>
      <c r="L18" s="6"/>
    </row>
    <row r="19" spans="1:12" x14ac:dyDescent="0.25">
      <c r="A19" s="4"/>
      <c r="B19" s="4" t="s">
        <v>4</v>
      </c>
      <c r="C19" s="19" t="s">
        <v>5</v>
      </c>
      <c r="D19" s="23" t="s">
        <v>6</v>
      </c>
      <c r="E19" s="23"/>
      <c r="F19" s="4"/>
      <c r="G19" s="18"/>
      <c r="H19" s="23"/>
      <c r="I19" s="18"/>
      <c r="J19" s="24"/>
      <c r="K19" s="8"/>
      <c r="L19" s="3"/>
    </row>
    <row r="20" spans="1:12" x14ac:dyDescent="0.25">
      <c r="A20" s="14" t="s">
        <v>16</v>
      </c>
      <c r="B20" s="19">
        <f>33.60819+38.58203</f>
        <v>72.190220000000011</v>
      </c>
      <c r="C20" s="18">
        <v>1</v>
      </c>
      <c r="D20" s="16">
        <f>IF(ABS(C20*((B20-$B$13)/$B$12))&lt;0.25,"ND",C20*((B20-$B$13)/$B$12))</f>
        <v>1.1321956102966853</v>
      </c>
      <c r="E20" s="35"/>
      <c r="F20" s="4"/>
      <c r="G20" s="18"/>
      <c r="H20" s="23"/>
      <c r="I20" s="18"/>
      <c r="J20" s="24"/>
      <c r="K20" s="8"/>
      <c r="L20" s="3"/>
    </row>
    <row r="21" spans="1:12" x14ac:dyDescent="0.25">
      <c r="A21" s="14" t="s">
        <v>9</v>
      </c>
      <c r="B21" s="19">
        <v>0</v>
      </c>
      <c r="C21" s="18">
        <v>1</v>
      </c>
      <c r="D21" s="16">
        <f>IF(ABS(C21*((B21-$B$13)/$B$12))&lt;0.25,0,C21*((B21-$B$13)/$B$12))</f>
        <v>0</v>
      </c>
      <c r="E21" s="35"/>
      <c r="F21" s="4"/>
      <c r="G21" s="4"/>
      <c r="H21" s="23"/>
      <c r="I21" s="18"/>
      <c r="J21" s="24"/>
      <c r="K21" s="8"/>
      <c r="L21" s="3"/>
    </row>
    <row r="22" spans="1:12" x14ac:dyDescent="0.25">
      <c r="A22" s="14" t="s">
        <v>19</v>
      </c>
      <c r="B22" s="19">
        <v>0</v>
      </c>
      <c r="C22" s="4">
        <v>1</v>
      </c>
      <c r="D22" s="16">
        <f t="shared" ref="D22:D31" si="0">IF(ABS(C22*((B22-$B$13)/$B$12))&lt;0.25,0,C22*((B22-$B$13)/$B$12))</f>
        <v>0</v>
      </c>
      <c r="E22" s="35"/>
      <c r="F22" s="4"/>
      <c r="G22" s="18"/>
      <c r="H22" s="4"/>
      <c r="I22" s="4"/>
      <c r="J22" s="4"/>
    </row>
    <row r="23" spans="1:12" x14ac:dyDescent="0.25">
      <c r="A23" s="14" t="s">
        <v>20</v>
      </c>
      <c r="B23" s="19">
        <v>0</v>
      </c>
      <c r="C23" s="4">
        <v>1</v>
      </c>
      <c r="D23" s="16">
        <f t="shared" si="0"/>
        <v>0</v>
      </c>
      <c r="E23" s="35"/>
      <c r="F23" s="4"/>
      <c r="G23" s="18"/>
      <c r="H23" s="4"/>
      <c r="I23" s="4"/>
      <c r="J23" s="4"/>
    </row>
    <row r="24" spans="1:12" x14ac:dyDescent="0.25">
      <c r="A24" s="14" t="s">
        <v>21</v>
      </c>
      <c r="B24" s="15">
        <v>0</v>
      </c>
      <c r="C24" s="4">
        <v>1</v>
      </c>
      <c r="D24" s="16">
        <f t="shared" si="0"/>
        <v>0</v>
      </c>
      <c r="E24" s="35"/>
      <c r="F24" s="4"/>
      <c r="G24" s="18"/>
      <c r="H24" s="4"/>
      <c r="I24" s="4"/>
      <c r="J24" s="4"/>
    </row>
    <row r="25" spans="1:12" x14ac:dyDescent="0.25">
      <c r="A25" s="14" t="s">
        <v>22</v>
      </c>
      <c r="B25" s="15">
        <v>0</v>
      </c>
      <c r="C25" s="4">
        <v>1</v>
      </c>
      <c r="D25" s="16">
        <f t="shared" si="0"/>
        <v>0</v>
      </c>
      <c r="E25" s="35"/>
      <c r="F25" s="56"/>
      <c r="G25" s="56"/>
      <c r="H25" s="56"/>
      <c r="I25" s="56"/>
      <c r="J25" s="4"/>
    </row>
    <row r="26" spans="1:12" x14ac:dyDescent="0.25">
      <c r="A26" s="14" t="s">
        <v>23</v>
      </c>
      <c r="B26" s="15">
        <v>0</v>
      </c>
      <c r="C26" s="4">
        <v>1</v>
      </c>
      <c r="D26" s="16">
        <f t="shared" si="0"/>
        <v>0</v>
      </c>
      <c r="E26" s="35"/>
      <c r="F26" s="4"/>
      <c r="G26" s="18"/>
      <c r="H26" s="4"/>
      <c r="I26" s="4"/>
      <c r="J26" s="4"/>
    </row>
    <row r="27" spans="1:12" x14ac:dyDescent="0.25">
      <c r="A27" s="14" t="s">
        <v>24</v>
      </c>
      <c r="B27" s="15">
        <v>0</v>
      </c>
      <c r="C27" s="4">
        <v>1</v>
      </c>
      <c r="D27" s="16">
        <f t="shared" si="0"/>
        <v>0</v>
      </c>
      <c r="E27" s="35"/>
      <c r="F27" s="4"/>
      <c r="G27" s="18"/>
      <c r="H27" s="4"/>
      <c r="I27" s="4"/>
      <c r="J27" s="4"/>
    </row>
    <row r="28" spans="1:12" x14ac:dyDescent="0.25">
      <c r="A28" s="14" t="s">
        <v>25</v>
      </c>
      <c r="B28" s="15">
        <v>0</v>
      </c>
      <c r="C28" s="4">
        <v>1</v>
      </c>
      <c r="D28" s="16">
        <f t="shared" si="0"/>
        <v>0</v>
      </c>
      <c r="E28" s="35"/>
      <c r="F28" s="4"/>
      <c r="G28" s="18"/>
      <c r="H28" s="4"/>
      <c r="I28" s="4"/>
      <c r="J28" s="4"/>
    </row>
    <row r="29" spans="1:12" x14ac:dyDescent="0.25">
      <c r="A29" s="14" t="s">
        <v>26</v>
      </c>
      <c r="B29" s="19">
        <v>0</v>
      </c>
      <c r="C29" s="4">
        <v>1</v>
      </c>
      <c r="D29" s="16">
        <f t="shared" si="0"/>
        <v>0</v>
      </c>
      <c r="E29" s="35"/>
      <c r="F29" s="4"/>
      <c r="G29" s="18"/>
      <c r="H29" s="4"/>
      <c r="I29" s="4"/>
      <c r="J29" s="4"/>
    </row>
    <row r="30" spans="1:12" x14ac:dyDescent="0.25">
      <c r="A30" s="14" t="s">
        <v>27</v>
      </c>
      <c r="B30" s="19">
        <v>0</v>
      </c>
      <c r="C30" s="4">
        <v>1</v>
      </c>
      <c r="D30" s="16">
        <f t="shared" si="0"/>
        <v>0</v>
      </c>
      <c r="E30" s="35"/>
      <c r="F30" s="4"/>
      <c r="G30" s="18"/>
      <c r="H30" s="4"/>
      <c r="I30" s="4"/>
      <c r="J30" s="4"/>
    </row>
    <row r="31" spans="1:12" x14ac:dyDescent="0.25">
      <c r="A31" s="14" t="s">
        <v>28</v>
      </c>
      <c r="B31" s="19">
        <v>0</v>
      </c>
      <c r="C31" s="4">
        <v>1</v>
      </c>
      <c r="D31" s="16">
        <f t="shared" si="0"/>
        <v>0</v>
      </c>
      <c r="E31" s="17"/>
      <c r="F31" s="4"/>
      <c r="G31" s="18"/>
      <c r="H31" s="4"/>
      <c r="I31" s="4"/>
      <c r="J31" s="4"/>
    </row>
    <row r="32" spans="1:12" x14ac:dyDescent="0.25">
      <c r="A32" s="30" t="s">
        <v>29</v>
      </c>
      <c r="B32" s="31">
        <v>3.0744500000000001</v>
      </c>
      <c r="C32" s="32">
        <v>100</v>
      </c>
      <c r="D32" s="33">
        <f t="shared" ref="D32:D36" si="1">IF(ABS(C32*((B32-$B$13)/$B$12))&lt;0.25,"ND",C32*((B32-$B$13)/$B$12))</f>
        <v>19.707760879293925</v>
      </c>
      <c r="E32" s="17" t="s">
        <v>34</v>
      </c>
      <c r="F32" s="4"/>
      <c r="G32" s="18"/>
      <c r="H32" s="4"/>
      <c r="I32" s="4"/>
      <c r="J32" s="4"/>
    </row>
    <row r="33" spans="1:10" x14ac:dyDescent="0.25">
      <c r="A33" s="30" t="s">
        <v>30</v>
      </c>
      <c r="B33" s="31">
        <v>21.922560000000001</v>
      </c>
      <c r="C33" s="32">
        <v>10</v>
      </c>
      <c r="D33" s="33">
        <f t="shared" si="1"/>
        <v>4.5208752845849123</v>
      </c>
      <c r="E33" s="34" t="s">
        <v>35</v>
      </c>
      <c r="F33" s="4"/>
      <c r="G33" s="18"/>
      <c r="H33" s="4"/>
      <c r="I33" s="4"/>
      <c r="J33" s="4"/>
    </row>
    <row r="34" spans="1:10" x14ac:dyDescent="0.25">
      <c r="A34" s="26" t="s">
        <v>31</v>
      </c>
      <c r="B34" s="27">
        <f>167.15601+54.88724</f>
        <v>222.04325</v>
      </c>
      <c r="C34" s="28">
        <v>1</v>
      </c>
      <c r="D34" s="29">
        <f>IF(ABS(C34*((B34-$B$13)/$B$12))&lt;0.25,"ND",C34*((B34-$B$13)/$B$12))</f>
        <v>3.1596672847478398</v>
      </c>
      <c r="E34" s="17"/>
      <c r="F34" s="4"/>
      <c r="G34" s="18"/>
      <c r="H34" s="4"/>
      <c r="I34" s="4"/>
      <c r="J34" s="4"/>
    </row>
    <row r="35" spans="1:10" x14ac:dyDescent="0.25">
      <c r="A35" s="14" t="s">
        <v>10</v>
      </c>
      <c r="B35" s="19">
        <f>33.95605+38.7018</f>
        <v>72.657849999999996</v>
      </c>
      <c r="C35" s="4">
        <v>1</v>
      </c>
      <c r="D35" s="16">
        <f t="shared" si="1"/>
        <v>1.1385225199302347</v>
      </c>
      <c r="E35" s="17"/>
      <c r="F35" s="4"/>
      <c r="G35" s="18"/>
      <c r="H35" s="4"/>
      <c r="I35" s="4"/>
      <c r="J35" s="4"/>
    </row>
    <row r="36" spans="1:10" x14ac:dyDescent="0.25">
      <c r="A36" s="14" t="s">
        <v>15</v>
      </c>
      <c r="B36" s="19">
        <v>0</v>
      </c>
      <c r="C36" s="4">
        <v>1</v>
      </c>
      <c r="D36" s="16" t="str">
        <f t="shared" si="1"/>
        <v>ND</v>
      </c>
      <c r="E36" s="17"/>
      <c r="F36" s="4"/>
      <c r="G36" s="18"/>
      <c r="H36" s="4"/>
      <c r="I36" s="4"/>
      <c r="J36" s="4"/>
    </row>
    <row r="37" spans="1:10" x14ac:dyDescent="0.25">
      <c r="A37" s="14"/>
      <c r="B37" s="19"/>
      <c r="C37" s="4"/>
      <c r="D37" s="16"/>
      <c r="E37" s="17"/>
      <c r="F37" s="4"/>
      <c r="G37" s="18"/>
      <c r="H37" s="4"/>
      <c r="I37" s="4"/>
      <c r="J37" s="4"/>
    </row>
    <row r="38" spans="1:10" x14ac:dyDescent="0.25">
      <c r="A38" s="14"/>
      <c r="B38" s="15"/>
      <c r="C38" s="4"/>
      <c r="D38" s="16"/>
      <c r="E38" s="17"/>
      <c r="F38" s="4"/>
      <c r="G38" s="18"/>
      <c r="H38" s="4"/>
      <c r="I38" s="4"/>
      <c r="J38" s="4"/>
    </row>
    <row r="39" spans="1:10" x14ac:dyDescent="0.25">
      <c r="A39" s="14"/>
      <c r="B39" s="19"/>
      <c r="C39" s="4"/>
      <c r="D39" s="16"/>
      <c r="E39" s="17"/>
      <c r="F39" s="4"/>
      <c r="G39" s="18"/>
      <c r="H39" s="4"/>
      <c r="I39" s="4"/>
      <c r="J39" s="4"/>
    </row>
    <row r="40" spans="1:10" x14ac:dyDescent="0.25">
      <c r="A40" s="14"/>
      <c r="B40" s="19"/>
      <c r="C40" s="4"/>
      <c r="D40" s="16"/>
      <c r="E40" s="17"/>
      <c r="F40" s="4"/>
      <c r="G40" s="18"/>
      <c r="H40" s="4"/>
      <c r="I40" s="4"/>
      <c r="J40" s="4"/>
    </row>
    <row r="41" spans="1:10" x14ac:dyDescent="0.25">
      <c r="A41" s="14"/>
      <c r="B41" s="19"/>
      <c r="C41" s="4"/>
      <c r="D41" s="16"/>
      <c r="E41" s="17"/>
      <c r="F41" s="4"/>
      <c r="G41" s="18"/>
      <c r="H41" s="4"/>
      <c r="I41" s="4"/>
      <c r="J41" s="4"/>
    </row>
    <row r="42" spans="1:10" x14ac:dyDescent="0.25">
      <c r="A42" s="14"/>
      <c r="B42" s="19"/>
      <c r="C42" s="4"/>
      <c r="D42" s="16"/>
      <c r="E42" s="17"/>
      <c r="F42" s="4"/>
      <c r="G42" s="18"/>
      <c r="H42" s="4"/>
      <c r="I42" s="4"/>
      <c r="J42" s="4"/>
    </row>
    <row r="43" spans="1:10" x14ac:dyDescent="0.25">
      <c r="A43" s="14"/>
      <c r="B43" s="19"/>
      <c r="C43" s="4"/>
      <c r="D43" s="16"/>
      <c r="E43" s="17"/>
      <c r="F43" s="4"/>
      <c r="G43" s="18"/>
      <c r="H43" s="4"/>
      <c r="I43" s="4"/>
      <c r="J43" s="4"/>
    </row>
    <row r="44" spans="1:10" x14ac:dyDescent="0.25">
      <c r="A44" s="14"/>
      <c r="B44" s="19"/>
      <c r="C44" s="4"/>
      <c r="D44" s="16"/>
      <c r="E44" s="17"/>
      <c r="F44" s="4"/>
      <c r="G44" s="18"/>
      <c r="H44" s="4"/>
      <c r="I44" s="4"/>
      <c r="J44" s="4"/>
    </row>
    <row r="47" spans="1:10" x14ac:dyDescent="0.25">
      <c r="A47" s="14"/>
      <c r="B47" s="19"/>
      <c r="C47" s="4"/>
      <c r="D47" s="16"/>
      <c r="E47" s="17"/>
      <c r="F47" s="4"/>
      <c r="G47" s="18"/>
      <c r="H47" s="4"/>
      <c r="I47" s="4"/>
      <c r="J47" s="4"/>
    </row>
    <row r="48" spans="1:10" x14ac:dyDescent="0.25">
      <c r="A48" s="14"/>
      <c r="B48" s="19"/>
      <c r="C48" s="4"/>
      <c r="D48" s="16"/>
      <c r="E48" s="17"/>
      <c r="F48" s="4"/>
      <c r="G48" s="18"/>
      <c r="H48" s="4"/>
      <c r="I48" s="4"/>
      <c r="J48" s="4"/>
    </row>
    <row r="49" spans="1:10" x14ac:dyDescent="0.25">
      <c r="A49" s="14"/>
      <c r="B49" s="19"/>
      <c r="C49" s="4"/>
      <c r="D49" s="16"/>
      <c r="E49" s="17"/>
      <c r="F49" s="4"/>
      <c r="G49" s="18"/>
      <c r="H49" s="4"/>
      <c r="I49" s="4"/>
      <c r="J49" s="4"/>
    </row>
    <row r="50" spans="1:10" x14ac:dyDescent="0.25">
      <c r="A50" s="14"/>
      <c r="B50" s="15"/>
      <c r="C50" s="4"/>
      <c r="D50" s="16"/>
      <c r="E50" s="17"/>
      <c r="F50" s="4"/>
      <c r="G50" s="18"/>
      <c r="H50" s="4"/>
      <c r="I50" s="4"/>
      <c r="J50" s="4"/>
    </row>
    <row r="51" spans="1:10" x14ac:dyDescent="0.25">
      <c r="A51" s="14"/>
      <c r="B51" s="15"/>
      <c r="C51" s="4"/>
      <c r="D51" s="16"/>
      <c r="E51" s="17"/>
      <c r="F51" s="4"/>
      <c r="G51" s="18"/>
      <c r="H51" s="4"/>
      <c r="I51" s="4"/>
      <c r="J51" s="4"/>
    </row>
    <row r="52" spans="1:10" x14ac:dyDescent="0.25">
      <c r="A52" s="14"/>
      <c r="B52" s="19"/>
      <c r="C52" s="4"/>
      <c r="D52" s="16"/>
      <c r="E52" s="17"/>
      <c r="F52" s="4"/>
      <c r="G52" s="18"/>
      <c r="H52" s="4"/>
      <c r="I52" s="4"/>
      <c r="J52" s="4"/>
    </row>
    <row r="53" spans="1:10" x14ac:dyDescent="0.25">
      <c r="A53" s="14"/>
      <c r="B53" s="19"/>
      <c r="C53" s="4"/>
      <c r="D53" s="16"/>
      <c r="E53" s="17"/>
      <c r="F53" s="4"/>
      <c r="G53" s="18"/>
      <c r="H53" s="4"/>
      <c r="I53" s="4"/>
      <c r="J53" s="4"/>
    </row>
    <row r="54" spans="1:10" x14ac:dyDescent="0.25">
      <c r="A54" s="14"/>
      <c r="B54" s="19"/>
      <c r="C54" s="4"/>
      <c r="D54" s="16"/>
      <c r="E54" s="17"/>
      <c r="F54" s="4"/>
      <c r="G54" s="18"/>
      <c r="H54" s="4"/>
      <c r="I54" s="4"/>
      <c r="J54" s="4"/>
    </row>
    <row r="55" spans="1:10" x14ac:dyDescent="0.25">
      <c r="A55" s="14"/>
      <c r="B55" s="19"/>
      <c r="C55" s="4"/>
      <c r="D55" s="16"/>
      <c r="E55" s="17"/>
      <c r="F55" s="4"/>
      <c r="G55" s="18"/>
      <c r="H55" s="4"/>
      <c r="I55" s="4"/>
      <c r="J55" s="4"/>
    </row>
    <row r="56" spans="1:10" x14ac:dyDescent="0.25">
      <c r="A56" s="14"/>
      <c r="B56" s="19"/>
      <c r="C56" s="4"/>
      <c r="D56" s="16"/>
      <c r="E56" s="17"/>
      <c r="F56" s="4"/>
      <c r="G56" s="18"/>
      <c r="H56" s="4"/>
      <c r="I56" s="4"/>
      <c r="J56" s="4"/>
    </row>
    <row r="57" spans="1:10" x14ac:dyDescent="0.25">
      <c r="A57" s="14"/>
      <c r="B57" s="19"/>
      <c r="C57" s="4"/>
      <c r="D57" s="16"/>
      <c r="E57" s="17"/>
      <c r="F57" s="4"/>
      <c r="G57" s="18"/>
      <c r="H57" s="4"/>
      <c r="I57" s="4"/>
      <c r="J57" s="4"/>
    </row>
    <row r="58" spans="1:10" x14ac:dyDescent="0.25">
      <c r="A58" s="14"/>
      <c r="B58" s="19"/>
      <c r="C58" s="4"/>
      <c r="D58" s="16"/>
      <c r="E58" s="17"/>
      <c r="F58" s="4"/>
      <c r="G58" s="18"/>
      <c r="H58" s="4"/>
      <c r="I58" s="4"/>
      <c r="J58" s="4"/>
    </row>
    <row r="59" spans="1:10" x14ac:dyDescent="0.25">
      <c r="A59" s="14"/>
      <c r="B59" s="15"/>
      <c r="C59" s="4"/>
      <c r="D59" s="16"/>
      <c r="E59" s="17"/>
      <c r="F59" s="4"/>
      <c r="G59" s="18"/>
      <c r="H59" s="4"/>
      <c r="I59" s="4"/>
      <c r="J59" s="4"/>
    </row>
    <row r="60" spans="1:10" x14ac:dyDescent="0.25">
      <c r="A60" s="14"/>
      <c r="B60" s="19"/>
      <c r="C60" s="4"/>
      <c r="D60" s="16"/>
      <c r="E60" s="17"/>
      <c r="F60" s="4"/>
      <c r="G60" s="18"/>
      <c r="H60" s="4"/>
      <c r="I60" s="4"/>
      <c r="J60" s="4"/>
    </row>
    <row r="61" spans="1:10" x14ac:dyDescent="0.25">
      <c r="A61" s="14"/>
      <c r="B61" s="19"/>
      <c r="C61" s="4"/>
      <c r="D61" s="16"/>
      <c r="E61" s="17"/>
      <c r="F61" s="4"/>
      <c r="G61" s="18"/>
      <c r="H61" s="4"/>
      <c r="I61" s="4"/>
      <c r="J61" s="4"/>
    </row>
    <row r="62" spans="1:10" x14ac:dyDescent="0.25">
      <c r="A62" s="14"/>
      <c r="B62" s="19"/>
      <c r="C62" s="4"/>
      <c r="D62" s="16"/>
      <c r="E62" s="17"/>
      <c r="F62" s="4"/>
      <c r="G62" s="18"/>
      <c r="H62" s="4"/>
      <c r="I62" s="4"/>
      <c r="J62" s="4"/>
    </row>
    <row r="63" spans="1:10" x14ac:dyDescent="0.25">
      <c r="A63" s="14"/>
      <c r="B63" s="19"/>
      <c r="C63" s="4"/>
      <c r="D63" s="16"/>
      <c r="E63" s="17"/>
      <c r="F63" s="4"/>
      <c r="G63" s="18"/>
      <c r="H63" s="4"/>
      <c r="I63" s="4"/>
      <c r="J63" s="4"/>
    </row>
    <row r="64" spans="1:10" x14ac:dyDescent="0.25">
      <c r="A64" s="14"/>
      <c r="B64" s="19"/>
      <c r="C64" s="4"/>
      <c r="D64" s="16"/>
      <c r="E64" s="17"/>
      <c r="F64" s="4"/>
      <c r="G64" s="18"/>
      <c r="H64" s="4"/>
      <c r="I64" s="4"/>
      <c r="J64" s="4"/>
    </row>
    <row r="65" spans="1:10" x14ac:dyDescent="0.25">
      <c r="A65" s="14"/>
      <c r="B65" s="19"/>
      <c r="C65" s="4"/>
      <c r="D65" s="16"/>
      <c r="E65" s="17"/>
      <c r="F65" s="4"/>
      <c r="G65" s="4"/>
      <c r="H65" s="4"/>
      <c r="I65" s="4"/>
      <c r="J65" s="4"/>
    </row>
    <row r="66" spans="1:10" x14ac:dyDescent="0.25">
      <c r="A66" s="14"/>
      <c r="B66" s="19"/>
      <c r="C66" s="4"/>
      <c r="D66" s="16"/>
      <c r="E66" s="17"/>
      <c r="F66" s="4"/>
      <c r="G66" s="4"/>
      <c r="H66" s="4"/>
      <c r="I66" s="4"/>
      <c r="J66" s="4"/>
    </row>
    <row r="67" spans="1:10" x14ac:dyDescent="0.25">
      <c r="A67" s="14"/>
      <c r="B67" s="19"/>
      <c r="C67" s="4"/>
      <c r="D67" s="16"/>
      <c r="E67" s="17"/>
      <c r="F67" s="4"/>
      <c r="G67" s="4"/>
      <c r="H67" s="4"/>
      <c r="I67" s="4"/>
      <c r="J67" s="4"/>
    </row>
    <row r="68" spans="1:10" x14ac:dyDescent="0.25">
      <c r="A68" s="14"/>
      <c r="B68" s="19"/>
      <c r="C68" s="4"/>
      <c r="D68" s="16"/>
      <c r="E68" s="17"/>
      <c r="F68" s="4"/>
      <c r="G68" s="4"/>
      <c r="H68" s="4"/>
      <c r="I68" s="4"/>
      <c r="J68" s="4"/>
    </row>
    <row r="69" spans="1:10" x14ac:dyDescent="0.25">
      <c r="A69" s="14"/>
      <c r="B69" s="19"/>
      <c r="C69" s="4"/>
      <c r="D69" s="16"/>
      <c r="E69" s="17"/>
      <c r="F69" s="4"/>
      <c r="G69" s="4"/>
      <c r="H69" s="4"/>
      <c r="I69" s="4"/>
      <c r="J69" s="4"/>
    </row>
    <row r="70" spans="1:10" x14ac:dyDescent="0.25">
      <c r="A70" s="14"/>
      <c r="B70" s="19"/>
      <c r="C70" s="4"/>
      <c r="D70" s="16"/>
      <c r="E70" s="17"/>
      <c r="F70" s="4"/>
      <c r="G70" s="4"/>
      <c r="H70" s="4"/>
      <c r="I70" s="4"/>
      <c r="J70" s="4"/>
    </row>
    <row r="71" spans="1:10" x14ac:dyDescent="0.25">
      <c r="A71" s="14"/>
      <c r="B71" s="19"/>
      <c r="C71" s="4"/>
      <c r="D71" s="16"/>
      <c r="E71" s="17"/>
      <c r="F71" s="4"/>
      <c r="G71" s="4"/>
      <c r="H71" s="4"/>
      <c r="I71" s="4"/>
      <c r="J71" s="4"/>
    </row>
    <row r="72" spans="1:10" x14ac:dyDescent="0.25">
      <c r="A72" s="14"/>
      <c r="B72" s="19"/>
      <c r="C72" s="4"/>
      <c r="D72" s="16"/>
      <c r="E72" s="17"/>
      <c r="F72" s="4"/>
      <c r="G72" s="4"/>
      <c r="H72" s="4"/>
      <c r="I72" s="4"/>
      <c r="J72" s="4"/>
    </row>
    <row r="73" spans="1:10" x14ac:dyDescent="0.25">
      <c r="A73" s="14"/>
      <c r="B73" s="19"/>
      <c r="C73" s="4"/>
      <c r="D73" s="16"/>
      <c r="E73" s="17"/>
      <c r="F73" s="4"/>
      <c r="G73" s="4"/>
      <c r="H73" s="4"/>
      <c r="I73" s="4"/>
      <c r="J73" s="4"/>
    </row>
    <row r="74" spans="1:10" x14ac:dyDescent="0.25">
      <c r="D74" s="16"/>
      <c r="E74" s="3"/>
    </row>
    <row r="75" spans="1:10" x14ac:dyDescent="0.25">
      <c r="A75" s="14"/>
      <c r="B75" s="15"/>
      <c r="C75" s="25"/>
      <c r="D75" s="16"/>
      <c r="E75" s="3"/>
    </row>
    <row r="76" spans="1:10" x14ac:dyDescent="0.25">
      <c r="E76" s="3"/>
    </row>
    <row r="77" spans="1:10" x14ac:dyDescent="0.25">
      <c r="E77" s="3"/>
    </row>
  </sheetData>
  <mergeCells count="1">
    <mergeCell ref="F25:I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B23" sqref="B23"/>
    </sheetView>
  </sheetViews>
  <sheetFormatPr defaultRowHeight="15" x14ac:dyDescent="0.25"/>
  <cols>
    <col min="1" max="1" width="12" customWidth="1"/>
    <col min="2" max="2" width="16.85546875" bestFit="1" customWidth="1"/>
    <col min="3" max="3" width="9.85546875" bestFit="1" customWidth="1"/>
    <col min="4" max="4" width="11" bestFit="1" customWidth="1"/>
    <col min="5" max="5" width="5.7109375" bestFit="1" customWidth="1"/>
    <col min="6" max="6" width="10.5703125" customWidth="1"/>
    <col min="7" max="7" width="11.7109375" customWidth="1"/>
    <col min="8" max="8" width="16.85546875" bestFit="1" customWidth="1"/>
    <col min="9" max="9" width="10.5703125" customWidth="1"/>
    <col min="10" max="10" width="10.7109375" customWidth="1"/>
  </cols>
  <sheetData>
    <row r="1" spans="1:11" x14ac:dyDescent="0.25">
      <c r="A1" s="56" t="s">
        <v>32</v>
      </c>
      <c r="B1" s="56"/>
      <c r="C1" s="4"/>
      <c r="D1" s="4"/>
      <c r="E1" s="4"/>
      <c r="F1" s="4"/>
      <c r="G1" s="56"/>
      <c r="H1" s="56"/>
      <c r="I1" s="4"/>
      <c r="J1" s="4"/>
      <c r="K1" s="4"/>
    </row>
    <row r="2" spans="1:11" ht="30" x14ac:dyDescent="0.25">
      <c r="A2" s="20" t="s">
        <v>7</v>
      </c>
      <c r="B2" s="20" t="s">
        <v>8</v>
      </c>
      <c r="C2" s="20" t="s">
        <v>18</v>
      </c>
      <c r="D2" s="14" t="s">
        <v>17</v>
      </c>
      <c r="E2" s="4"/>
      <c r="F2" s="4"/>
      <c r="G2" s="20"/>
      <c r="H2" s="20"/>
      <c r="I2" s="20"/>
      <c r="J2" s="21"/>
      <c r="K2" s="4"/>
    </row>
    <row r="3" spans="1:11" x14ac:dyDescent="0.25">
      <c r="A3" s="14">
        <v>1</v>
      </c>
      <c r="B3" s="14" t="s">
        <v>9</v>
      </c>
      <c r="C3" s="19">
        <v>0</v>
      </c>
      <c r="D3" s="19">
        <v>0</v>
      </c>
      <c r="E3" s="4"/>
      <c r="F3" s="4"/>
      <c r="G3" s="14"/>
      <c r="H3" s="14"/>
      <c r="I3" s="19"/>
      <c r="J3" s="19"/>
      <c r="K3" s="4"/>
    </row>
    <row r="4" spans="1:11" x14ac:dyDescent="0.25">
      <c r="A4" s="14">
        <v>2</v>
      </c>
      <c r="B4" s="14" t="s">
        <v>10</v>
      </c>
      <c r="C4" s="19">
        <v>2.3069999999999999</v>
      </c>
      <c r="D4" s="19">
        <v>70.151859999999999</v>
      </c>
      <c r="E4" s="4"/>
      <c r="F4" s="4"/>
      <c r="G4" s="14"/>
      <c r="H4" s="14"/>
      <c r="I4" s="19"/>
      <c r="J4" s="19"/>
      <c r="K4" s="4"/>
    </row>
    <row r="5" spans="1:11" x14ac:dyDescent="0.25">
      <c r="A5" s="14">
        <v>3</v>
      </c>
      <c r="B5" s="14" t="s">
        <v>11</v>
      </c>
      <c r="C5" s="19">
        <v>2.2719999999999998</v>
      </c>
      <c r="D5" s="19">
        <f>339.33902+393.88483</f>
        <v>733.22385000000008</v>
      </c>
      <c r="E5" s="4"/>
      <c r="F5" s="4"/>
      <c r="G5" s="14"/>
      <c r="H5" s="14"/>
      <c r="I5" s="19"/>
      <c r="J5" s="19"/>
      <c r="K5" s="4"/>
    </row>
    <row r="6" spans="1:11" x14ac:dyDescent="0.25">
      <c r="A6" s="14">
        <v>4</v>
      </c>
      <c r="B6" s="14" t="s">
        <v>12</v>
      </c>
      <c r="C6" s="19">
        <v>2.2719999999999998</v>
      </c>
      <c r="D6" s="19">
        <f>828.32361+960.86298</f>
        <v>1789.18659</v>
      </c>
      <c r="E6" s="4"/>
      <c r="F6" s="4"/>
      <c r="G6" s="14"/>
      <c r="H6" s="14"/>
      <c r="I6" s="19"/>
      <c r="J6" s="19"/>
      <c r="K6" s="4"/>
    </row>
    <row r="7" spans="1:11" x14ac:dyDescent="0.25">
      <c r="A7" s="14">
        <v>5</v>
      </c>
      <c r="B7" s="14" t="s">
        <v>13</v>
      </c>
      <c r="C7" s="19">
        <v>2.2650000000000001</v>
      </c>
      <c r="D7" s="19">
        <f>1716.18677+1990.16211</f>
        <v>3706.34888</v>
      </c>
      <c r="E7" s="4"/>
      <c r="F7" s="4"/>
      <c r="G7" s="14"/>
      <c r="H7" s="14"/>
      <c r="I7" s="19"/>
      <c r="J7" s="19"/>
      <c r="K7" s="4"/>
    </row>
    <row r="8" spans="1:11" x14ac:dyDescent="0.25">
      <c r="A8" s="14">
        <v>6</v>
      </c>
      <c r="B8" s="14" t="s">
        <v>14</v>
      </c>
      <c r="C8" s="19">
        <v>2.2789999999999999</v>
      </c>
      <c r="D8" s="19">
        <f>3342.44409+3865.00146</f>
        <v>7207.4455500000004</v>
      </c>
      <c r="E8" s="4"/>
      <c r="F8" s="4"/>
      <c r="G8" s="14"/>
      <c r="H8" s="14"/>
      <c r="I8" s="19"/>
      <c r="J8" s="19"/>
      <c r="K8" s="4"/>
    </row>
    <row r="9" spans="1:11" x14ac:dyDescent="0.25">
      <c r="A9" s="14">
        <v>7</v>
      </c>
      <c r="B9" s="14" t="s">
        <v>10</v>
      </c>
      <c r="C9" s="19">
        <v>2.2629999999999999</v>
      </c>
      <c r="D9" s="19">
        <f>33.60819+38.58203</f>
        <v>72.190220000000011</v>
      </c>
      <c r="E9" s="4"/>
      <c r="F9" s="4"/>
      <c r="G9" s="14"/>
      <c r="H9" s="14"/>
      <c r="I9" s="19"/>
      <c r="J9" s="19"/>
      <c r="K9" s="4"/>
    </row>
    <row r="10" spans="1:11" x14ac:dyDescent="0.25">
      <c r="A10" s="14">
        <v>1</v>
      </c>
      <c r="B10" s="14" t="s">
        <v>9</v>
      </c>
      <c r="C10" s="19">
        <v>0</v>
      </c>
      <c r="D10" s="19">
        <v>0</v>
      </c>
      <c r="E10" s="4"/>
      <c r="F10" s="4"/>
      <c r="G10" s="14"/>
      <c r="H10" s="14"/>
      <c r="I10" s="19"/>
      <c r="J10" s="19"/>
      <c r="K10" s="4"/>
    </row>
    <row r="11" spans="1:11" x14ac:dyDescent="0.25">
      <c r="A11" s="14">
        <v>31</v>
      </c>
      <c r="B11" s="14" t="s">
        <v>19</v>
      </c>
      <c r="C11" s="19">
        <v>0</v>
      </c>
      <c r="D11" s="19">
        <v>0</v>
      </c>
      <c r="E11" s="4"/>
      <c r="F11" s="4"/>
      <c r="G11" s="14"/>
      <c r="H11" s="14"/>
      <c r="I11" s="19"/>
      <c r="J11" s="19"/>
      <c r="K11" s="4"/>
    </row>
    <row r="12" spans="1:11" x14ac:dyDescent="0.25">
      <c r="A12" s="14">
        <v>32</v>
      </c>
      <c r="B12" s="14" t="s">
        <v>20</v>
      </c>
      <c r="C12" s="19">
        <v>0</v>
      </c>
      <c r="D12" s="19">
        <v>0</v>
      </c>
      <c r="E12" s="4"/>
      <c r="F12" s="4"/>
      <c r="G12" s="14"/>
      <c r="H12" s="14"/>
      <c r="I12" s="19"/>
      <c r="J12" s="19"/>
      <c r="K12" s="4"/>
    </row>
    <row r="13" spans="1:11" x14ac:dyDescent="0.25">
      <c r="A13" s="14">
        <v>33</v>
      </c>
      <c r="B13" s="14" t="s">
        <v>21</v>
      </c>
      <c r="C13" s="15">
        <v>0</v>
      </c>
      <c r="D13" s="15">
        <v>0</v>
      </c>
      <c r="E13" s="4"/>
      <c r="F13" s="4"/>
      <c r="G13" s="14"/>
      <c r="H13" s="14"/>
      <c r="I13" s="15"/>
      <c r="J13" s="15"/>
      <c r="K13" s="4"/>
    </row>
    <row r="14" spans="1:11" s="4" customFormat="1" x14ac:dyDescent="0.25">
      <c r="A14" s="14">
        <v>34</v>
      </c>
      <c r="B14" s="14" t="s">
        <v>22</v>
      </c>
      <c r="C14" s="15">
        <v>0</v>
      </c>
      <c r="D14" s="15">
        <v>0</v>
      </c>
      <c r="G14" s="14"/>
      <c r="H14" s="14"/>
      <c r="I14" s="15"/>
      <c r="J14" s="15"/>
    </row>
    <row r="15" spans="1:11" s="4" customFormat="1" x14ac:dyDescent="0.25">
      <c r="A15" s="14">
        <v>35</v>
      </c>
      <c r="B15" s="14" t="s">
        <v>23</v>
      </c>
      <c r="C15" s="15">
        <v>0</v>
      </c>
      <c r="D15" s="15">
        <v>0</v>
      </c>
      <c r="G15" s="14"/>
      <c r="H15" s="14"/>
      <c r="I15" s="15"/>
      <c r="J15" s="15"/>
    </row>
    <row r="16" spans="1:11" s="4" customFormat="1" x14ac:dyDescent="0.25">
      <c r="A16" s="14">
        <v>36</v>
      </c>
      <c r="B16" s="14" t="s">
        <v>24</v>
      </c>
      <c r="C16" s="15">
        <v>0</v>
      </c>
      <c r="D16" s="15">
        <v>0</v>
      </c>
      <c r="G16" s="14"/>
      <c r="H16" s="14"/>
      <c r="I16" s="15"/>
      <c r="J16" s="15"/>
    </row>
    <row r="17" spans="1:11" s="4" customFormat="1" x14ac:dyDescent="0.25">
      <c r="A17" s="14">
        <v>37</v>
      </c>
      <c r="B17" s="14" t="s">
        <v>25</v>
      </c>
      <c r="C17" s="15">
        <v>0</v>
      </c>
      <c r="D17" s="15">
        <v>0</v>
      </c>
      <c r="G17" s="14"/>
      <c r="H17" s="14"/>
      <c r="I17" s="15"/>
      <c r="J17" s="15"/>
    </row>
    <row r="18" spans="1:11" x14ac:dyDescent="0.25">
      <c r="A18" s="14">
        <v>38</v>
      </c>
      <c r="B18" s="14" t="s">
        <v>26</v>
      </c>
      <c r="C18" s="19">
        <v>0</v>
      </c>
      <c r="D18" s="19">
        <v>0</v>
      </c>
      <c r="E18" s="4"/>
      <c r="F18" s="4"/>
      <c r="G18" s="14"/>
      <c r="H18" s="14"/>
      <c r="I18" s="19"/>
      <c r="J18" s="19"/>
      <c r="K18" s="4"/>
    </row>
    <row r="19" spans="1:11" x14ac:dyDescent="0.25">
      <c r="A19" s="14">
        <v>39</v>
      </c>
      <c r="B19" s="14" t="s">
        <v>27</v>
      </c>
      <c r="C19" s="19">
        <v>0</v>
      </c>
      <c r="D19" s="19">
        <v>0</v>
      </c>
      <c r="E19" s="4"/>
      <c r="F19" s="4"/>
      <c r="G19" s="14"/>
      <c r="H19" s="14"/>
      <c r="I19" s="19"/>
      <c r="J19" s="4"/>
      <c r="K19" s="4"/>
    </row>
    <row r="20" spans="1:11" x14ac:dyDescent="0.25">
      <c r="A20" s="14">
        <v>40</v>
      </c>
      <c r="B20" s="14" t="s">
        <v>28</v>
      </c>
      <c r="C20" s="19">
        <v>0</v>
      </c>
      <c r="D20" s="19">
        <v>0</v>
      </c>
      <c r="E20" s="4"/>
      <c r="F20" s="4"/>
      <c r="G20" s="14"/>
      <c r="H20" s="14"/>
      <c r="I20" s="19"/>
      <c r="J20" s="19"/>
      <c r="K20" s="4"/>
    </row>
    <row r="21" spans="1:11" x14ac:dyDescent="0.25">
      <c r="A21" s="14">
        <v>41</v>
      </c>
      <c r="B21" s="14" t="s">
        <v>29</v>
      </c>
      <c r="C21" s="19">
        <v>2.2719999999999998</v>
      </c>
      <c r="D21" s="19">
        <v>3.0744500000000001</v>
      </c>
      <c r="E21" s="4" t="s">
        <v>34</v>
      </c>
      <c r="F21" s="4"/>
      <c r="G21" s="14"/>
      <c r="H21" s="14"/>
      <c r="I21" s="19"/>
      <c r="J21" s="19"/>
      <c r="K21" s="4"/>
    </row>
    <row r="22" spans="1:11" x14ac:dyDescent="0.25">
      <c r="A22" s="14">
        <v>8</v>
      </c>
      <c r="B22" s="14" t="s">
        <v>30</v>
      </c>
      <c r="C22" s="19">
        <v>2.2839999999999998</v>
      </c>
      <c r="D22" s="19">
        <v>21.922560000000001</v>
      </c>
      <c r="E22" s="4"/>
      <c r="F22" s="4"/>
      <c r="G22" s="14"/>
      <c r="H22" s="14"/>
      <c r="I22" s="19"/>
      <c r="J22" s="19"/>
      <c r="K22" s="4"/>
    </row>
    <row r="23" spans="1:11" x14ac:dyDescent="0.25">
      <c r="A23" s="14">
        <v>9</v>
      </c>
      <c r="B23" s="14" t="s">
        <v>31</v>
      </c>
      <c r="C23" s="19">
        <v>2.31</v>
      </c>
      <c r="D23" s="19">
        <f>167.15601+54.88724</f>
        <v>222.04325</v>
      </c>
      <c r="E23" s="4"/>
      <c r="F23" s="4"/>
      <c r="G23" s="14"/>
      <c r="H23" s="14"/>
      <c r="I23" s="19"/>
      <c r="J23" s="19"/>
      <c r="K23" s="4"/>
    </row>
    <row r="24" spans="1:11" x14ac:dyDescent="0.25">
      <c r="A24" s="14">
        <v>7</v>
      </c>
      <c r="B24" s="14" t="s">
        <v>10</v>
      </c>
      <c r="C24" s="19">
        <v>2.2930000000000001</v>
      </c>
      <c r="D24" s="19">
        <f>33.95605+38.7018</f>
        <v>72.657849999999996</v>
      </c>
      <c r="E24" s="4"/>
      <c r="F24" s="4"/>
      <c r="G24" s="14"/>
      <c r="H24" s="14"/>
      <c r="I24" s="19"/>
      <c r="J24" s="19"/>
      <c r="K24" s="4"/>
    </row>
    <row r="25" spans="1:11" x14ac:dyDescent="0.25">
      <c r="A25" s="14">
        <v>1</v>
      </c>
      <c r="B25" s="14" t="s">
        <v>9</v>
      </c>
      <c r="C25" s="19">
        <v>0</v>
      </c>
      <c r="D25" s="19">
        <v>0</v>
      </c>
      <c r="E25" s="4"/>
      <c r="F25" s="4"/>
      <c r="G25" s="14"/>
      <c r="H25" s="14"/>
      <c r="I25" s="19"/>
      <c r="J25" s="19"/>
      <c r="K25" s="4"/>
    </row>
    <row r="26" spans="1:11" x14ac:dyDescent="0.25">
      <c r="A26" s="14"/>
      <c r="B26" s="14"/>
      <c r="C26" s="19"/>
      <c r="D26" s="19"/>
      <c r="E26" s="4"/>
      <c r="F26" s="4"/>
      <c r="G26" s="14"/>
      <c r="H26" s="14"/>
      <c r="I26" s="19"/>
      <c r="J26" s="19"/>
      <c r="K26" s="4"/>
    </row>
    <row r="27" spans="1:11" s="4" customFormat="1" x14ac:dyDescent="0.25">
      <c r="A27" s="14"/>
      <c r="B27" s="14"/>
      <c r="C27" s="15"/>
      <c r="D27" s="15"/>
      <c r="G27" s="14"/>
      <c r="H27" s="14"/>
      <c r="I27" s="15"/>
      <c r="J27" s="15"/>
    </row>
    <row r="28" spans="1:11" x14ac:dyDescent="0.25">
      <c r="A28" s="14"/>
      <c r="B28" s="14"/>
      <c r="C28" s="19"/>
      <c r="D28" s="19"/>
      <c r="E28" s="4"/>
      <c r="F28" s="4"/>
      <c r="G28" s="14"/>
      <c r="H28" s="14"/>
      <c r="I28" s="19"/>
      <c r="J28" s="19"/>
      <c r="K28" s="4"/>
    </row>
    <row r="29" spans="1:11" x14ac:dyDescent="0.25">
      <c r="A29" s="14"/>
      <c r="B29" s="14"/>
      <c r="C29" s="19"/>
      <c r="D29" s="19"/>
      <c r="E29" s="4"/>
      <c r="F29" s="4"/>
      <c r="G29" s="14"/>
      <c r="H29" s="14"/>
      <c r="I29" s="19"/>
      <c r="J29" s="19"/>
      <c r="K29" s="4"/>
    </row>
    <row r="31" spans="1:11" x14ac:dyDescent="0.25">
      <c r="A31" s="14"/>
      <c r="B31" s="14"/>
      <c r="C31" s="19"/>
      <c r="D31" s="19"/>
      <c r="E31" s="4"/>
      <c r="F31" s="4"/>
      <c r="G31" s="14"/>
      <c r="H31" s="14"/>
      <c r="I31" s="19"/>
      <c r="J31" s="19"/>
      <c r="K31" s="4"/>
    </row>
    <row r="32" spans="1:11" x14ac:dyDescent="0.25">
      <c r="A32" s="14"/>
      <c r="B32" s="14"/>
      <c r="C32" s="19"/>
      <c r="D32" s="19"/>
      <c r="E32" s="4"/>
      <c r="F32" s="4"/>
      <c r="G32" s="4"/>
      <c r="H32" s="4"/>
      <c r="I32" s="4"/>
      <c r="J32" s="4"/>
      <c r="K32" s="4"/>
    </row>
    <row r="33" spans="1:11" x14ac:dyDescent="0.25">
      <c r="A33" s="14"/>
      <c r="B33" s="14"/>
      <c r="C33" s="19"/>
      <c r="D33" s="19"/>
      <c r="E33" s="4"/>
      <c r="F33" s="4"/>
      <c r="G33" s="4"/>
      <c r="H33" s="4"/>
      <c r="I33" s="4"/>
      <c r="J33" s="4"/>
      <c r="K33" s="4"/>
    </row>
    <row r="34" spans="1:11" x14ac:dyDescent="0.25">
      <c r="A34" s="14"/>
      <c r="B34" s="14"/>
      <c r="C34" s="22"/>
      <c r="D34" s="22"/>
      <c r="E34" s="4"/>
      <c r="F34" s="4"/>
      <c r="G34" s="4"/>
      <c r="H34" s="4"/>
      <c r="I34" s="4"/>
      <c r="J34" s="4"/>
      <c r="K34" s="4"/>
    </row>
    <row r="35" spans="1:11" x14ac:dyDescent="0.25">
      <c r="A35" s="14"/>
      <c r="B35" s="14"/>
      <c r="C35" s="19"/>
      <c r="D35" s="19"/>
      <c r="E35" s="4"/>
      <c r="F35" s="4"/>
      <c r="G35" s="4"/>
      <c r="H35" s="4"/>
      <c r="I35" s="4"/>
      <c r="J35" s="4"/>
      <c r="K35" s="4"/>
    </row>
    <row r="36" spans="1:11" x14ac:dyDescent="0.25">
      <c r="A36" s="14"/>
      <c r="B36" s="14"/>
      <c r="C36" s="19"/>
      <c r="D36" s="19"/>
      <c r="E36" s="4"/>
      <c r="F36" s="4"/>
      <c r="G36" s="4"/>
      <c r="H36" s="4"/>
      <c r="I36" s="4"/>
      <c r="J36" s="4"/>
      <c r="K36" s="4"/>
    </row>
    <row r="37" spans="1:11" s="4" customFormat="1" x14ac:dyDescent="0.25">
      <c r="A37" s="14"/>
      <c r="B37" s="14"/>
      <c r="C37" s="15"/>
      <c r="D37" s="15"/>
    </row>
    <row r="38" spans="1:11" s="4" customFormat="1" x14ac:dyDescent="0.25">
      <c r="A38" s="14"/>
      <c r="B38" s="14"/>
      <c r="C38" s="15"/>
      <c r="D38" s="15"/>
    </row>
    <row r="39" spans="1:11" x14ac:dyDescent="0.25">
      <c r="A39" s="14"/>
      <c r="B39" s="14"/>
      <c r="C39" s="19"/>
      <c r="D39" s="19"/>
      <c r="E39" s="4"/>
      <c r="F39" s="4"/>
      <c r="G39" s="4"/>
      <c r="H39" s="4"/>
      <c r="I39" s="4"/>
      <c r="J39" s="4"/>
      <c r="K39" s="4"/>
    </row>
    <row r="40" spans="1:11" x14ac:dyDescent="0.25">
      <c r="A40" s="14"/>
      <c r="B40" s="14"/>
      <c r="C40" s="19"/>
      <c r="D40" s="19"/>
      <c r="E40" s="4"/>
      <c r="F40" s="4"/>
      <c r="G40" s="4"/>
      <c r="H40" s="4"/>
      <c r="I40" s="4"/>
      <c r="J40" s="4"/>
      <c r="K40" s="4"/>
    </row>
    <row r="41" spans="1:11" x14ac:dyDescent="0.25">
      <c r="A41" s="14"/>
      <c r="B41" s="14"/>
      <c r="C41" s="19"/>
      <c r="D41" s="19"/>
      <c r="E41" s="4"/>
      <c r="F41" s="4"/>
      <c r="G41" s="4"/>
      <c r="H41" s="4"/>
      <c r="I41" s="4"/>
      <c r="J41" s="4"/>
      <c r="K41" s="4"/>
    </row>
    <row r="42" spans="1:11" x14ac:dyDescent="0.25">
      <c r="A42" s="14"/>
      <c r="B42" s="14"/>
      <c r="C42" s="19"/>
      <c r="D42" s="19"/>
      <c r="E42" s="4"/>
      <c r="F42" s="4"/>
      <c r="G42" s="4"/>
      <c r="H42" s="4"/>
      <c r="I42" s="4"/>
      <c r="J42" s="4"/>
      <c r="K42" s="4"/>
    </row>
    <row r="43" spans="1:11" x14ac:dyDescent="0.25">
      <c r="A43" s="14"/>
      <c r="B43" s="14"/>
      <c r="C43" s="19"/>
      <c r="D43" s="19"/>
      <c r="E43" s="4"/>
      <c r="F43" s="4"/>
      <c r="G43" s="4"/>
      <c r="H43" s="4"/>
      <c r="I43" s="4"/>
      <c r="J43" s="4"/>
      <c r="K43" s="4"/>
    </row>
    <row r="44" spans="1:11" x14ac:dyDescent="0.25">
      <c r="A44" s="14"/>
      <c r="B44" s="14"/>
      <c r="C44" s="19"/>
      <c r="D44" s="19"/>
      <c r="E44" s="4"/>
      <c r="F44" s="4"/>
      <c r="G44" s="4"/>
      <c r="H44" s="4"/>
      <c r="I44" s="4"/>
      <c r="J44" s="4"/>
      <c r="K44" s="4"/>
    </row>
    <row r="45" spans="1:11" x14ac:dyDescent="0.25">
      <c r="A45" s="14"/>
      <c r="B45" s="14"/>
      <c r="C45" s="19"/>
      <c r="D45" s="19"/>
      <c r="E45" s="4"/>
      <c r="F45" s="4"/>
      <c r="G45" s="4"/>
      <c r="H45" s="4"/>
      <c r="I45" s="4"/>
      <c r="J45" s="4"/>
      <c r="K45" s="4"/>
    </row>
    <row r="46" spans="1:11" x14ac:dyDescent="0.25">
      <c r="A46" s="14"/>
      <c r="B46" s="14"/>
      <c r="C46" s="15"/>
      <c r="D46" s="15"/>
      <c r="E46" s="4"/>
      <c r="F46" s="4"/>
      <c r="G46" s="4"/>
      <c r="H46" s="4"/>
      <c r="I46" s="4"/>
      <c r="J46" s="4"/>
      <c r="K46" s="4"/>
    </row>
    <row r="47" spans="1:11" x14ac:dyDescent="0.25">
      <c r="A47" s="14"/>
      <c r="B47" s="14"/>
      <c r="C47" s="15"/>
      <c r="D47" s="15"/>
      <c r="E47" s="4"/>
      <c r="F47" s="4"/>
      <c r="G47" s="4"/>
      <c r="H47" s="4"/>
      <c r="I47" s="4"/>
      <c r="J47" s="4"/>
      <c r="K47" s="4"/>
    </row>
    <row r="48" spans="1:11" x14ac:dyDescent="0.25">
      <c r="A48" s="14"/>
      <c r="B48" s="14"/>
      <c r="C48" s="15"/>
      <c r="D48" s="15"/>
      <c r="E48" s="4"/>
      <c r="F48" s="4"/>
      <c r="G48" s="4"/>
      <c r="H48" s="4"/>
      <c r="I48" s="4"/>
      <c r="J48" s="4"/>
      <c r="K48" s="4"/>
    </row>
    <row r="49" spans="1:11" x14ac:dyDescent="0.25">
      <c r="A49" s="14"/>
      <c r="B49" s="14"/>
      <c r="C49" s="19"/>
      <c r="D49" s="19"/>
      <c r="E49" s="4"/>
      <c r="F49" s="4"/>
      <c r="G49" s="4"/>
      <c r="H49" s="4"/>
      <c r="I49" s="4"/>
      <c r="J49" s="4"/>
      <c r="K49" s="4"/>
    </row>
    <row r="50" spans="1:11" x14ac:dyDescent="0.25">
      <c r="A50" s="14"/>
      <c r="B50" s="14"/>
      <c r="C50" s="19"/>
      <c r="D50" s="19"/>
      <c r="E50" s="4"/>
      <c r="F50" s="4"/>
      <c r="G50" s="4"/>
      <c r="H50" s="4"/>
      <c r="I50" s="4"/>
      <c r="J50" s="4"/>
      <c r="K50" s="4"/>
    </row>
    <row r="51" spans="1:11" x14ac:dyDescent="0.25">
      <c r="A51" s="14"/>
      <c r="B51" s="14"/>
      <c r="C51" s="19"/>
      <c r="D51" s="19"/>
      <c r="E51" s="4"/>
      <c r="F51" s="4"/>
      <c r="G51" s="4"/>
      <c r="H51" s="4"/>
      <c r="I51" s="4"/>
      <c r="J51" s="4"/>
      <c r="K51" s="4"/>
    </row>
    <row r="52" spans="1:11" x14ac:dyDescent="0.25">
      <c r="A52" s="14"/>
      <c r="B52" s="14"/>
      <c r="C52" s="19"/>
      <c r="D52" s="19"/>
      <c r="E52" s="4"/>
      <c r="F52" s="4"/>
      <c r="G52" s="4"/>
      <c r="H52" s="4"/>
      <c r="I52" s="4"/>
      <c r="J52" s="4"/>
      <c r="K52" s="4"/>
    </row>
    <row r="53" spans="1:11" x14ac:dyDescent="0.25">
      <c r="A53" s="14"/>
      <c r="B53" s="14"/>
      <c r="C53" s="19"/>
      <c r="D53" s="19"/>
      <c r="E53" s="4"/>
      <c r="F53" s="4"/>
      <c r="G53" s="4"/>
      <c r="H53" s="4"/>
      <c r="I53" s="4"/>
      <c r="J53" s="4"/>
      <c r="K53" s="4"/>
    </row>
    <row r="54" spans="1:11" x14ac:dyDescent="0.25">
      <c r="A54" s="14"/>
      <c r="B54" s="14"/>
      <c r="C54" s="19"/>
      <c r="D54" s="19"/>
      <c r="E54" s="4"/>
      <c r="F54" s="4"/>
      <c r="G54" s="4"/>
      <c r="H54" s="4"/>
      <c r="I54" s="4"/>
      <c r="J54" s="4"/>
      <c r="K54" s="4"/>
    </row>
    <row r="55" spans="1:11" x14ac:dyDescent="0.25">
      <c r="A55" s="14"/>
      <c r="B55" s="14"/>
      <c r="C55" s="19"/>
      <c r="D55" s="19"/>
      <c r="E55" s="4"/>
      <c r="F55" s="4"/>
      <c r="G55" s="4"/>
      <c r="H55" s="4"/>
      <c r="I55" s="4"/>
      <c r="J55" s="4"/>
      <c r="K55" s="4"/>
    </row>
    <row r="56" spans="1:11" x14ac:dyDescent="0.25">
      <c r="A56" s="14"/>
      <c r="B56" s="14"/>
      <c r="C56" s="19"/>
      <c r="D56" s="19"/>
      <c r="E56" s="4"/>
      <c r="F56" s="4"/>
      <c r="G56" s="4"/>
      <c r="H56" s="4"/>
      <c r="I56" s="4"/>
      <c r="J56" s="4"/>
      <c r="K56" s="4"/>
    </row>
    <row r="57" spans="1:11" x14ac:dyDescent="0.25">
      <c r="A57" s="14"/>
      <c r="B57" s="14"/>
      <c r="C57" s="19"/>
      <c r="D57" s="19"/>
      <c r="E57" s="4"/>
      <c r="F57" s="4"/>
      <c r="G57" s="4"/>
      <c r="H57" s="4"/>
      <c r="I57" s="4"/>
      <c r="J57" s="4"/>
      <c r="K57" s="4"/>
    </row>
    <row r="58" spans="1:11" x14ac:dyDescent="0.25">
      <c r="A58" s="14"/>
      <c r="B58" s="14"/>
      <c r="C58" s="19"/>
      <c r="D58" s="19"/>
      <c r="E58" s="4"/>
      <c r="F58" s="4"/>
      <c r="G58" s="4"/>
      <c r="H58" s="4"/>
      <c r="I58" s="4"/>
      <c r="J58" s="4"/>
      <c r="K58" s="4"/>
    </row>
    <row r="59" spans="1:11" x14ac:dyDescent="0.25">
      <c r="A59" s="14"/>
      <c r="B59" s="14"/>
      <c r="C59" s="19"/>
      <c r="D59" s="19"/>
      <c r="E59" s="4"/>
      <c r="F59" s="4"/>
      <c r="G59" s="4"/>
      <c r="H59" s="4"/>
      <c r="I59" s="4"/>
      <c r="J59" s="4"/>
      <c r="K59" s="4"/>
    </row>
  </sheetData>
  <mergeCells count="2">
    <mergeCell ref="G1:H1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abSelected="1" workbookViewId="0">
      <selection activeCell="H7" sqref="H7"/>
    </sheetView>
  </sheetViews>
  <sheetFormatPr defaultRowHeight="15" x14ac:dyDescent="0.25"/>
  <cols>
    <col min="1" max="1" width="2.5703125" customWidth="1"/>
    <col min="2" max="2" width="20.85546875" customWidth="1"/>
    <col min="3" max="3" width="15" bestFit="1" customWidth="1"/>
    <col min="4" max="4" width="13.42578125" customWidth="1"/>
    <col min="5" max="5" width="12.7109375" customWidth="1"/>
  </cols>
  <sheetData>
    <row r="1" spans="2:5" ht="17.25" x14ac:dyDescent="0.25">
      <c r="B1" t="s">
        <v>43</v>
      </c>
    </row>
    <row r="2" spans="2:5" x14ac:dyDescent="0.25">
      <c r="B2" t="s">
        <v>37</v>
      </c>
    </row>
    <row r="3" spans="2:5" x14ac:dyDescent="0.25">
      <c r="B3" t="s">
        <v>42</v>
      </c>
    </row>
    <row r="4" spans="2:5" x14ac:dyDescent="0.25">
      <c r="B4" t="s">
        <v>39</v>
      </c>
    </row>
    <row r="5" spans="2:5" ht="18" x14ac:dyDescent="0.35">
      <c r="B5" t="s">
        <v>40</v>
      </c>
    </row>
    <row r="6" spans="2:5" ht="15.75" thickBot="1" x14ac:dyDescent="0.3">
      <c r="B6" s="36"/>
      <c r="C6" s="36"/>
      <c r="D6" s="36"/>
      <c r="E6" s="36"/>
    </row>
    <row r="7" spans="2:5" ht="30" x14ac:dyDescent="0.25">
      <c r="B7" s="40" t="s">
        <v>33</v>
      </c>
      <c r="C7" s="41" t="s">
        <v>44</v>
      </c>
      <c r="D7" s="41" t="s">
        <v>36</v>
      </c>
      <c r="E7" s="42" t="s">
        <v>41</v>
      </c>
    </row>
    <row r="8" spans="2:5" ht="15.75" thickBot="1" x14ac:dyDescent="0.3">
      <c r="B8" s="43" t="s">
        <v>38</v>
      </c>
      <c r="C8" s="39">
        <f>Ligand!D34</f>
        <v>3.1596672847478398</v>
      </c>
      <c r="D8" s="52">
        <v>10000</v>
      </c>
      <c r="E8" s="44">
        <f>C8*D8/1000</f>
        <v>31.596672847478395</v>
      </c>
    </row>
    <row r="9" spans="2:5" ht="15.75" thickTop="1" x14ac:dyDescent="0.25">
      <c r="B9" s="45" t="s">
        <v>19</v>
      </c>
      <c r="C9" s="38">
        <f>Ligand!D22</f>
        <v>0</v>
      </c>
      <c r="D9" s="53">
        <v>7</v>
      </c>
      <c r="E9" s="46">
        <f t="shared" ref="E9:E18" si="0">C9*D9/1000</f>
        <v>0</v>
      </c>
    </row>
    <row r="10" spans="2:5" x14ac:dyDescent="0.25">
      <c r="B10" s="47" t="s">
        <v>20</v>
      </c>
      <c r="C10" s="37">
        <f>Ligand!D23</f>
        <v>0</v>
      </c>
      <c r="D10" s="54">
        <v>812</v>
      </c>
      <c r="E10" s="48">
        <f t="shared" si="0"/>
        <v>0</v>
      </c>
    </row>
    <row r="11" spans="2:5" x14ac:dyDescent="0.25">
      <c r="B11" s="47" t="s">
        <v>21</v>
      </c>
      <c r="C11" s="37">
        <f>Ligand!D24</f>
        <v>0</v>
      </c>
      <c r="D11" s="54">
        <v>8</v>
      </c>
      <c r="E11" s="48">
        <f t="shared" si="0"/>
        <v>0</v>
      </c>
    </row>
    <row r="12" spans="2:5" x14ac:dyDescent="0.25">
      <c r="B12" s="47" t="s">
        <v>22</v>
      </c>
      <c r="C12" s="37">
        <f>Ligand!D25</f>
        <v>0</v>
      </c>
      <c r="D12" s="54">
        <v>3925</v>
      </c>
      <c r="E12" s="48">
        <f t="shared" si="0"/>
        <v>0</v>
      </c>
    </row>
    <row r="13" spans="2:5" x14ac:dyDescent="0.25">
      <c r="B13" s="47" t="s">
        <v>23</v>
      </c>
      <c r="C13" s="37">
        <f>Ligand!D26</f>
        <v>0</v>
      </c>
      <c r="D13" s="54">
        <v>8</v>
      </c>
      <c r="E13" s="48">
        <f t="shared" si="0"/>
        <v>0</v>
      </c>
    </row>
    <row r="14" spans="2:5" x14ac:dyDescent="0.25">
      <c r="B14" s="47" t="s">
        <v>24</v>
      </c>
      <c r="C14" s="37">
        <f>Ligand!D27</f>
        <v>0</v>
      </c>
      <c r="D14" s="54">
        <v>1575</v>
      </c>
      <c r="E14" s="48">
        <f t="shared" si="0"/>
        <v>0</v>
      </c>
    </row>
    <row r="15" spans="2:5" x14ac:dyDescent="0.25">
      <c r="B15" s="47" t="s">
        <v>25</v>
      </c>
      <c r="C15" s="37">
        <f>Ligand!D28</f>
        <v>0</v>
      </c>
      <c r="D15" s="54">
        <v>6.4</v>
      </c>
      <c r="E15" s="48">
        <f t="shared" si="0"/>
        <v>0</v>
      </c>
    </row>
    <row r="16" spans="2:5" x14ac:dyDescent="0.25">
      <c r="B16" s="47" t="s">
        <v>26</v>
      </c>
      <c r="C16" s="37">
        <f>Ligand!D29</f>
        <v>0</v>
      </c>
      <c r="D16" s="54">
        <v>3300</v>
      </c>
      <c r="E16" s="48">
        <f t="shared" si="0"/>
        <v>0</v>
      </c>
    </row>
    <row r="17" spans="2:5" x14ac:dyDescent="0.25">
      <c r="B17" s="47" t="s">
        <v>27</v>
      </c>
      <c r="C17" s="37">
        <f>Ligand!D30</f>
        <v>0</v>
      </c>
      <c r="D17" s="54">
        <v>6.7</v>
      </c>
      <c r="E17" s="48">
        <f t="shared" si="0"/>
        <v>0</v>
      </c>
    </row>
    <row r="18" spans="2:5" ht="15.75" thickBot="1" x14ac:dyDescent="0.3">
      <c r="B18" s="49" t="s">
        <v>28</v>
      </c>
      <c r="C18" s="50">
        <f>Ligand!D31</f>
        <v>0</v>
      </c>
      <c r="D18" s="55">
        <v>277</v>
      </c>
      <c r="E18" s="51">
        <f t="shared" si="0"/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Ligand</vt:lpstr>
      <vt:lpstr>SumData</vt:lpstr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Tusaar1</dc:creator>
  <cp:lastModifiedBy>Dean</cp:lastModifiedBy>
  <cp:lastPrinted>2016-03-04T13:55:50Z</cp:lastPrinted>
  <dcterms:created xsi:type="dcterms:W3CDTF">2016-01-13T14:24:11Z</dcterms:created>
  <dcterms:modified xsi:type="dcterms:W3CDTF">2016-05-24T21:43:42Z</dcterms:modified>
</cp:coreProperties>
</file>