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6740" yWindow="440" windowWidth="17520" windowHeight="18380" tabRatio="50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6" i="1" l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E8" i="1"/>
  <c r="E67" i="1"/>
  <c r="E7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" i="1"/>
  <c r="U99" i="1"/>
  <c r="L73" i="1"/>
  <c r="R67" i="1"/>
  <c r="K67" i="1"/>
  <c r="A67" i="1"/>
  <c r="R66" i="1"/>
  <c r="K66" i="1"/>
  <c r="A66" i="1"/>
  <c r="R65" i="1"/>
  <c r="K65" i="1"/>
  <c r="A65" i="1"/>
  <c r="R64" i="1"/>
  <c r="K64" i="1"/>
  <c r="A64" i="1"/>
  <c r="R63" i="1"/>
  <c r="K63" i="1"/>
  <c r="A63" i="1"/>
  <c r="R62" i="1"/>
  <c r="K62" i="1"/>
  <c r="A62" i="1"/>
  <c r="R61" i="1"/>
  <c r="K61" i="1"/>
  <c r="A61" i="1"/>
  <c r="R60" i="1"/>
  <c r="K60" i="1"/>
  <c r="A60" i="1"/>
  <c r="R59" i="1"/>
  <c r="K59" i="1"/>
  <c r="A59" i="1"/>
  <c r="R58" i="1"/>
  <c r="K58" i="1"/>
  <c r="A58" i="1"/>
  <c r="R57" i="1"/>
  <c r="K57" i="1"/>
  <c r="A57" i="1"/>
  <c r="R56" i="1"/>
  <c r="K56" i="1"/>
  <c r="A56" i="1"/>
  <c r="R55" i="1"/>
  <c r="K55" i="1"/>
  <c r="A55" i="1"/>
  <c r="R54" i="1"/>
  <c r="K54" i="1"/>
  <c r="A54" i="1"/>
  <c r="R53" i="1"/>
  <c r="K53" i="1"/>
  <c r="A53" i="1"/>
  <c r="R52" i="1"/>
  <c r="K52" i="1"/>
  <c r="A52" i="1"/>
  <c r="R51" i="1"/>
  <c r="K51" i="1"/>
  <c r="A51" i="1"/>
  <c r="R50" i="1"/>
  <c r="K50" i="1"/>
  <c r="A50" i="1"/>
  <c r="R49" i="1"/>
  <c r="K49" i="1"/>
  <c r="A49" i="1"/>
  <c r="R48" i="1"/>
  <c r="K48" i="1"/>
  <c r="A48" i="1"/>
  <c r="R47" i="1"/>
  <c r="K47" i="1"/>
  <c r="A47" i="1"/>
  <c r="R46" i="1"/>
  <c r="K46" i="1"/>
  <c r="A46" i="1"/>
  <c r="R45" i="1"/>
  <c r="K45" i="1"/>
  <c r="A45" i="1"/>
  <c r="R44" i="1"/>
  <c r="K44" i="1"/>
  <c r="A44" i="1"/>
  <c r="R43" i="1"/>
  <c r="K43" i="1"/>
  <c r="A43" i="1"/>
  <c r="R42" i="1"/>
  <c r="K42" i="1"/>
  <c r="A42" i="1"/>
  <c r="R41" i="1"/>
  <c r="K41" i="1"/>
  <c r="A41" i="1"/>
  <c r="R40" i="1"/>
  <c r="K40" i="1"/>
  <c r="A40" i="1"/>
  <c r="R39" i="1"/>
  <c r="K39" i="1"/>
  <c r="A39" i="1"/>
  <c r="R38" i="1"/>
  <c r="K38" i="1"/>
  <c r="A38" i="1"/>
  <c r="R37" i="1"/>
  <c r="K37" i="1"/>
  <c r="A37" i="1"/>
  <c r="R36" i="1"/>
  <c r="K36" i="1"/>
  <c r="A36" i="1"/>
  <c r="R35" i="1"/>
  <c r="K35" i="1"/>
  <c r="A35" i="1"/>
  <c r="R34" i="1"/>
  <c r="K34" i="1"/>
  <c r="A34" i="1"/>
  <c r="R33" i="1"/>
  <c r="K33" i="1"/>
  <c r="A33" i="1"/>
  <c r="R32" i="1"/>
  <c r="K32" i="1"/>
  <c r="A32" i="1"/>
  <c r="R31" i="1"/>
  <c r="K31" i="1"/>
  <c r="A31" i="1"/>
  <c r="R30" i="1"/>
  <c r="K30" i="1"/>
  <c r="A30" i="1"/>
  <c r="R29" i="1"/>
  <c r="K29" i="1"/>
  <c r="A29" i="1"/>
  <c r="R28" i="1"/>
  <c r="K28" i="1"/>
  <c r="A28" i="1"/>
  <c r="R27" i="1"/>
  <c r="K27" i="1"/>
  <c r="A27" i="1"/>
  <c r="R26" i="1"/>
  <c r="K26" i="1"/>
  <c r="A26" i="1"/>
  <c r="R25" i="1"/>
  <c r="K25" i="1"/>
  <c r="A25" i="1"/>
  <c r="R24" i="1"/>
  <c r="K24" i="1"/>
  <c r="A24" i="1"/>
  <c r="R23" i="1"/>
  <c r="K23" i="1"/>
  <c r="A23" i="1"/>
  <c r="R22" i="1"/>
  <c r="K22" i="1"/>
  <c r="A22" i="1"/>
  <c r="R21" i="1"/>
  <c r="K21" i="1"/>
  <c r="A21" i="1"/>
  <c r="R20" i="1"/>
  <c r="K20" i="1"/>
  <c r="A20" i="1"/>
  <c r="R19" i="1"/>
  <c r="K19" i="1"/>
  <c r="A19" i="1"/>
  <c r="R18" i="1"/>
  <c r="K18" i="1"/>
  <c r="A18" i="1"/>
  <c r="R17" i="1"/>
  <c r="K17" i="1"/>
  <c r="A17" i="1"/>
  <c r="R16" i="1"/>
  <c r="K16" i="1"/>
  <c r="A16" i="1"/>
  <c r="R15" i="1"/>
  <c r="K15" i="1"/>
  <c r="A15" i="1"/>
  <c r="R14" i="1"/>
  <c r="K14" i="1"/>
  <c r="A14" i="1"/>
  <c r="R13" i="1"/>
  <c r="K13" i="1"/>
  <c r="A13" i="1"/>
  <c r="R12" i="1"/>
  <c r="K12" i="1"/>
  <c r="A12" i="1"/>
  <c r="R11" i="1"/>
  <c r="K11" i="1"/>
  <c r="A11" i="1"/>
  <c r="R10" i="1"/>
  <c r="K10" i="1"/>
  <c r="A10" i="1"/>
  <c r="R9" i="1"/>
  <c r="K9" i="1"/>
  <c r="A9" i="1"/>
  <c r="R8" i="1"/>
  <c r="K8" i="1"/>
  <c r="A8" i="1"/>
  <c r="R7" i="1"/>
  <c r="K7" i="1"/>
  <c r="A7" i="1"/>
</calcChain>
</file>

<file path=xl/sharedStrings.xml><?xml version="1.0" encoding="utf-8"?>
<sst xmlns="http://schemas.openxmlformats.org/spreadsheetml/2006/main" count="37" uniqueCount="29">
  <si>
    <t>250 ºC</t>
  </si>
  <si>
    <t>Control exp. With water</t>
  </si>
  <si>
    <t>PAA 1%, in H2O</t>
  </si>
  <si>
    <t>Initial V (CO2)=39.40 mL, final: 30.39 mL, flow rate=0.3 ml/min</t>
  </si>
  <si>
    <t>Initial V (CO2)=39.43 mL, final: 30.41 mL, flow rate=0.3 ml/min</t>
  </si>
  <si>
    <t>V CO2 (mL)</t>
  </si>
  <si>
    <t>time (min)</t>
  </si>
  <si>
    <t>P (from CO2 pump)</t>
  </si>
  <si>
    <r>
      <t>T (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>C)</t>
    </r>
  </si>
  <si>
    <t>PAA -control (pump reading)</t>
  </si>
  <si>
    <t>density of CO2 at 21 degree C, 2180 psi =0.89884 g/mL</t>
  </si>
  <si>
    <t>density of CO2 at 21 degree C, 7370 psi =1.049/mL</t>
  </si>
  <si>
    <t xml:space="preserve">Mass (g) of CO2 added during the 25 min: </t>
  </si>
  <si>
    <t xml:space="preserve">Cell volume = 9mL </t>
  </si>
  <si>
    <t>Cell completely filled with water</t>
  </si>
  <si>
    <t>Cell completely filled with 1wt% PAA aqueous solution</t>
  </si>
  <si>
    <t>total mixture</t>
  </si>
  <si>
    <t>ln(total mixture)</t>
  </si>
  <si>
    <t>d(ln M)/dP</t>
  </si>
  <si>
    <t>mass fraction</t>
  </si>
  <si>
    <t>d(ln M)/dP  (over 1 min)</t>
  </si>
  <si>
    <t>d(ln M)/dP   (1 min)</t>
  </si>
  <si>
    <t>d(lnM)/dP (1/psi)  H2O+CO2</t>
  </si>
  <si>
    <t>d(lnM)/dP (1/psi) H2O+PAA+CO2</t>
  </si>
  <si>
    <t>1psi=6894.76Pa</t>
  </si>
  <si>
    <t>d(lnM)/dP (1/Pa)  H2O+CO2</t>
  </si>
  <si>
    <t>d(lnM)/dP (1/Pa) H2O+PAA+CO2</t>
  </si>
  <si>
    <t>(H2O+PAA)+CO2</t>
  </si>
  <si>
    <t>H2O+CO2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</si>
</sst>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NumberFormat="1"/>
    <xf numFmtId="0" fontId="5" fillId="2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Pressure vs. Volume</a:t>
            </a:r>
            <a:r>
              <a:rPr lang="en-US" sz="1600" baseline="0"/>
              <a:t> (250 C)</a:t>
            </a:r>
            <a:endParaRPr lang="en-US" sz="1600"/>
          </a:p>
        </c:rich>
      </c:tx>
      <c:layout>
        <c:manualLayout>
          <c:xMode val="edge"/>
          <c:yMode val="edge"/>
          <c:x val="0.330759372762312"/>
          <c:y val="0.041661979131188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316556880988"/>
          <c:y val="0.0437474961168792"/>
          <c:w val="0.729488313105413"/>
          <c:h val="0.615670409876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'[1]2014-10-10 (250 C)'!$F$2</c:f>
              <c:strCache>
                <c:ptCount val="1"/>
                <c:pt idx="0">
                  <c:v>PAA 1%, in H2O</c:v>
                </c:pt>
              </c:strCache>
            </c:strRef>
          </c:tx>
          <c:spPr>
            <a:ln w="12700">
              <a:noFill/>
            </a:ln>
          </c:spPr>
          <c:marker>
            <c:symbol val="diamond"/>
            <c:size val="4"/>
            <c:spPr>
              <a:solidFill>
                <a:srgbClr val="0707B9"/>
              </a:solidFill>
              <a:ln>
                <a:solidFill>
                  <a:srgbClr val="0707B9"/>
                </a:solidFill>
              </a:ln>
            </c:spPr>
          </c:marker>
          <c:xVal>
            <c:numRef>
              <c:f>Sheet1!$K$7:$K$67</c:f>
              <c:numCache>
                <c:formatCode>General</c:formatCode>
                <c:ptCount val="6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1.95</c:v>
                </c:pt>
                <c:pt idx="14">
                  <c:v>2.1</c:v>
                </c:pt>
                <c:pt idx="15">
                  <c:v>2.25</c:v>
                </c:pt>
                <c:pt idx="16">
                  <c:v>2.4</c:v>
                </c:pt>
                <c:pt idx="17">
                  <c:v>2.55</c:v>
                </c:pt>
                <c:pt idx="18">
                  <c:v>2.7</c:v>
                </c:pt>
                <c:pt idx="19">
                  <c:v>2.85</c:v>
                </c:pt>
                <c:pt idx="20">
                  <c:v>3.0</c:v>
                </c:pt>
                <c:pt idx="21">
                  <c:v>3.15</c:v>
                </c:pt>
                <c:pt idx="22">
                  <c:v>3.3</c:v>
                </c:pt>
                <c:pt idx="23">
                  <c:v>3.45</c:v>
                </c:pt>
                <c:pt idx="24">
                  <c:v>3.6</c:v>
                </c:pt>
                <c:pt idx="25">
                  <c:v>3.75</c:v>
                </c:pt>
                <c:pt idx="26">
                  <c:v>3.9</c:v>
                </c:pt>
                <c:pt idx="27">
                  <c:v>4.05</c:v>
                </c:pt>
                <c:pt idx="28">
                  <c:v>4.2</c:v>
                </c:pt>
                <c:pt idx="29">
                  <c:v>4.35</c:v>
                </c:pt>
                <c:pt idx="30">
                  <c:v>4.5</c:v>
                </c:pt>
                <c:pt idx="31">
                  <c:v>4.649999999999999</c:v>
                </c:pt>
                <c:pt idx="32">
                  <c:v>4.8</c:v>
                </c:pt>
                <c:pt idx="33">
                  <c:v>4.95</c:v>
                </c:pt>
                <c:pt idx="34">
                  <c:v>5.1</c:v>
                </c:pt>
                <c:pt idx="35">
                  <c:v>5.25</c:v>
                </c:pt>
                <c:pt idx="36">
                  <c:v>5.399999999999999</c:v>
                </c:pt>
                <c:pt idx="37">
                  <c:v>5.55</c:v>
                </c:pt>
                <c:pt idx="38">
                  <c:v>5.7</c:v>
                </c:pt>
                <c:pt idx="39">
                  <c:v>5.85</c:v>
                </c:pt>
                <c:pt idx="40">
                  <c:v>6.0</c:v>
                </c:pt>
                <c:pt idx="41">
                  <c:v>6.149999999999999</c:v>
                </c:pt>
                <c:pt idx="42">
                  <c:v>6.3</c:v>
                </c:pt>
                <c:pt idx="43">
                  <c:v>6.45</c:v>
                </c:pt>
                <c:pt idx="44">
                  <c:v>6.6</c:v>
                </c:pt>
                <c:pt idx="45">
                  <c:v>6.75</c:v>
                </c:pt>
                <c:pt idx="46">
                  <c:v>6.899999999999999</c:v>
                </c:pt>
                <c:pt idx="47">
                  <c:v>7.05</c:v>
                </c:pt>
                <c:pt idx="48">
                  <c:v>7.199999999999999</c:v>
                </c:pt>
                <c:pt idx="49">
                  <c:v>7.35</c:v>
                </c:pt>
                <c:pt idx="50">
                  <c:v>7.5</c:v>
                </c:pt>
                <c:pt idx="51">
                  <c:v>7.649999999999999</c:v>
                </c:pt>
                <c:pt idx="52">
                  <c:v>7.8</c:v>
                </c:pt>
                <c:pt idx="53">
                  <c:v>7.95</c:v>
                </c:pt>
                <c:pt idx="54">
                  <c:v>8.1</c:v>
                </c:pt>
                <c:pt idx="55">
                  <c:v>8.25</c:v>
                </c:pt>
                <c:pt idx="56">
                  <c:v>8.4</c:v>
                </c:pt>
                <c:pt idx="57">
                  <c:v>8.549999999999998</c:v>
                </c:pt>
                <c:pt idx="58">
                  <c:v>8.7</c:v>
                </c:pt>
                <c:pt idx="59">
                  <c:v>8.85</c:v>
                </c:pt>
                <c:pt idx="60">
                  <c:v>9.0</c:v>
                </c:pt>
              </c:numCache>
            </c:numRef>
          </c:xVal>
          <c:yVal>
            <c:numRef>
              <c:f>Sheet1!$M$7:$M$67</c:f>
              <c:numCache>
                <c:formatCode>General</c:formatCode>
                <c:ptCount val="61"/>
                <c:pt idx="0">
                  <c:v>2150.0</c:v>
                </c:pt>
                <c:pt idx="1">
                  <c:v>2221.0</c:v>
                </c:pt>
                <c:pt idx="2">
                  <c:v>2273.0</c:v>
                </c:pt>
                <c:pt idx="3">
                  <c:v>2325.0</c:v>
                </c:pt>
                <c:pt idx="4">
                  <c:v>2374.0</c:v>
                </c:pt>
                <c:pt idx="5">
                  <c:v>2424.0</c:v>
                </c:pt>
                <c:pt idx="6">
                  <c:v>2474.0</c:v>
                </c:pt>
                <c:pt idx="7">
                  <c:v>2526.0</c:v>
                </c:pt>
                <c:pt idx="8">
                  <c:v>2578.0</c:v>
                </c:pt>
                <c:pt idx="9">
                  <c:v>2633.0</c:v>
                </c:pt>
                <c:pt idx="10">
                  <c:v>2678.0</c:v>
                </c:pt>
                <c:pt idx="11">
                  <c:v>2742.0</c:v>
                </c:pt>
                <c:pt idx="12">
                  <c:v>2799.0</c:v>
                </c:pt>
                <c:pt idx="13">
                  <c:v>2859.0</c:v>
                </c:pt>
                <c:pt idx="14">
                  <c:v>2919.0</c:v>
                </c:pt>
                <c:pt idx="15">
                  <c:v>2982.0</c:v>
                </c:pt>
                <c:pt idx="16">
                  <c:v>3045.0</c:v>
                </c:pt>
                <c:pt idx="17">
                  <c:v>3110.0</c:v>
                </c:pt>
                <c:pt idx="18">
                  <c:v>3174.0</c:v>
                </c:pt>
                <c:pt idx="19">
                  <c:v>3241.0</c:v>
                </c:pt>
                <c:pt idx="20">
                  <c:v>3308.0</c:v>
                </c:pt>
                <c:pt idx="21">
                  <c:v>3378.0</c:v>
                </c:pt>
                <c:pt idx="22">
                  <c:v>3449.0</c:v>
                </c:pt>
                <c:pt idx="23">
                  <c:v>3520.0</c:v>
                </c:pt>
                <c:pt idx="24">
                  <c:v>3596.0</c:v>
                </c:pt>
                <c:pt idx="25">
                  <c:v>3671.0</c:v>
                </c:pt>
                <c:pt idx="26">
                  <c:v>3747.0</c:v>
                </c:pt>
                <c:pt idx="27">
                  <c:v>3826.0</c:v>
                </c:pt>
                <c:pt idx="28">
                  <c:v>3905.0</c:v>
                </c:pt>
                <c:pt idx="29">
                  <c:v>3982.0</c:v>
                </c:pt>
                <c:pt idx="30">
                  <c:v>4061.0</c:v>
                </c:pt>
                <c:pt idx="31">
                  <c:v>4140.0</c:v>
                </c:pt>
                <c:pt idx="32">
                  <c:v>4220.0</c:v>
                </c:pt>
                <c:pt idx="33">
                  <c:v>4300.0</c:v>
                </c:pt>
                <c:pt idx="34">
                  <c:v>4390.0</c:v>
                </c:pt>
                <c:pt idx="35">
                  <c:v>4478.0</c:v>
                </c:pt>
                <c:pt idx="36">
                  <c:v>4569.0</c:v>
                </c:pt>
                <c:pt idx="37">
                  <c:v>4660.0</c:v>
                </c:pt>
                <c:pt idx="38">
                  <c:v>4755.0</c:v>
                </c:pt>
                <c:pt idx="39">
                  <c:v>4851.0</c:v>
                </c:pt>
                <c:pt idx="40">
                  <c:v>4948.0</c:v>
                </c:pt>
                <c:pt idx="41">
                  <c:v>5050.0</c:v>
                </c:pt>
                <c:pt idx="42">
                  <c:v>5151.0</c:v>
                </c:pt>
                <c:pt idx="43">
                  <c:v>5256.0</c:v>
                </c:pt>
                <c:pt idx="44">
                  <c:v>5362.0</c:v>
                </c:pt>
                <c:pt idx="45">
                  <c:v>5469.0</c:v>
                </c:pt>
                <c:pt idx="46">
                  <c:v>5581.0</c:v>
                </c:pt>
                <c:pt idx="47">
                  <c:v>5697.0</c:v>
                </c:pt>
                <c:pt idx="48">
                  <c:v>5808.0</c:v>
                </c:pt>
                <c:pt idx="49">
                  <c:v>5926.0</c:v>
                </c:pt>
                <c:pt idx="50">
                  <c:v>6046.0</c:v>
                </c:pt>
                <c:pt idx="51">
                  <c:v>6169.0</c:v>
                </c:pt>
                <c:pt idx="52">
                  <c:v>6293.0</c:v>
                </c:pt>
                <c:pt idx="53">
                  <c:v>6418.0</c:v>
                </c:pt>
                <c:pt idx="54">
                  <c:v>6547.0</c:v>
                </c:pt>
                <c:pt idx="55">
                  <c:v>6675.0</c:v>
                </c:pt>
                <c:pt idx="56">
                  <c:v>6812.0</c:v>
                </c:pt>
                <c:pt idx="57">
                  <c:v>6948.0</c:v>
                </c:pt>
                <c:pt idx="58">
                  <c:v>7085.0</c:v>
                </c:pt>
                <c:pt idx="59">
                  <c:v>7230.0</c:v>
                </c:pt>
                <c:pt idx="60">
                  <c:v>7370.0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Control exp. With water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Sheet1!$A$7:$A$67</c:f>
              <c:numCache>
                <c:formatCode>General</c:formatCode>
                <c:ptCount val="6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1.95</c:v>
                </c:pt>
                <c:pt idx="14">
                  <c:v>2.1</c:v>
                </c:pt>
                <c:pt idx="15">
                  <c:v>2.25</c:v>
                </c:pt>
                <c:pt idx="16">
                  <c:v>2.4</c:v>
                </c:pt>
                <c:pt idx="17">
                  <c:v>2.55</c:v>
                </c:pt>
                <c:pt idx="18">
                  <c:v>2.7</c:v>
                </c:pt>
                <c:pt idx="19">
                  <c:v>2.85</c:v>
                </c:pt>
                <c:pt idx="20">
                  <c:v>3.0</c:v>
                </c:pt>
                <c:pt idx="21">
                  <c:v>3.15</c:v>
                </c:pt>
                <c:pt idx="22">
                  <c:v>3.3</c:v>
                </c:pt>
                <c:pt idx="23">
                  <c:v>3.45</c:v>
                </c:pt>
                <c:pt idx="24">
                  <c:v>3.6</c:v>
                </c:pt>
                <c:pt idx="25">
                  <c:v>3.75</c:v>
                </c:pt>
                <c:pt idx="26">
                  <c:v>3.9</c:v>
                </c:pt>
                <c:pt idx="27">
                  <c:v>4.05</c:v>
                </c:pt>
                <c:pt idx="28">
                  <c:v>4.2</c:v>
                </c:pt>
                <c:pt idx="29">
                  <c:v>4.35</c:v>
                </c:pt>
                <c:pt idx="30">
                  <c:v>4.5</c:v>
                </c:pt>
                <c:pt idx="31">
                  <c:v>4.649999999999999</c:v>
                </c:pt>
                <c:pt idx="32">
                  <c:v>4.8</c:v>
                </c:pt>
                <c:pt idx="33">
                  <c:v>4.95</c:v>
                </c:pt>
                <c:pt idx="34">
                  <c:v>5.1</c:v>
                </c:pt>
                <c:pt idx="35">
                  <c:v>5.25</c:v>
                </c:pt>
                <c:pt idx="36">
                  <c:v>5.399999999999999</c:v>
                </c:pt>
                <c:pt idx="37">
                  <c:v>5.55</c:v>
                </c:pt>
                <c:pt idx="38">
                  <c:v>5.7</c:v>
                </c:pt>
                <c:pt idx="39">
                  <c:v>5.85</c:v>
                </c:pt>
                <c:pt idx="40">
                  <c:v>6.0</c:v>
                </c:pt>
                <c:pt idx="41">
                  <c:v>6.149999999999999</c:v>
                </c:pt>
                <c:pt idx="42">
                  <c:v>6.3</c:v>
                </c:pt>
                <c:pt idx="43">
                  <c:v>6.45</c:v>
                </c:pt>
                <c:pt idx="44">
                  <c:v>6.6</c:v>
                </c:pt>
                <c:pt idx="45">
                  <c:v>6.75</c:v>
                </c:pt>
                <c:pt idx="46">
                  <c:v>6.899999999999999</c:v>
                </c:pt>
                <c:pt idx="47">
                  <c:v>7.05</c:v>
                </c:pt>
                <c:pt idx="48">
                  <c:v>7.199999999999999</c:v>
                </c:pt>
                <c:pt idx="49">
                  <c:v>7.35</c:v>
                </c:pt>
                <c:pt idx="50">
                  <c:v>7.5</c:v>
                </c:pt>
                <c:pt idx="51">
                  <c:v>7.649999999999999</c:v>
                </c:pt>
                <c:pt idx="52">
                  <c:v>7.8</c:v>
                </c:pt>
                <c:pt idx="53">
                  <c:v>7.95</c:v>
                </c:pt>
                <c:pt idx="54">
                  <c:v>8.1</c:v>
                </c:pt>
                <c:pt idx="55">
                  <c:v>8.25</c:v>
                </c:pt>
                <c:pt idx="56">
                  <c:v>8.4</c:v>
                </c:pt>
                <c:pt idx="57">
                  <c:v>8.549999999999998</c:v>
                </c:pt>
                <c:pt idx="58">
                  <c:v>8.7</c:v>
                </c:pt>
                <c:pt idx="59">
                  <c:v>8.85</c:v>
                </c:pt>
                <c:pt idx="60">
                  <c:v>9.0</c:v>
                </c:pt>
              </c:numCache>
            </c:numRef>
          </c:xVal>
          <c:yVal>
            <c:numRef>
              <c:f>Sheet1!$C$7:$C$67</c:f>
              <c:numCache>
                <c:formatCode>General</c:formatCode>
                <c:ptCount val="61"/>
                <c:pt idx="0">
                  <c:v>2150.0</c:v>
                </c:pt>
                <c:pt idx="1">
                  <c:v>2213.0</c:v>
                </c:pt>
                <c:pt idx="2">
                  <c:v>2266.0</c:v>
                </c:pt>
                <c:pt idx="3">
                  <c:v>2320.0</c:v>
                </c:pt>
                <c:pt idx="4">
                  <c:v>2365.0</c:v>
                </c:pt>
                <c:pt idx="5">
                  <c:v>2412.0</c:v>
                </c:pt>
                <c:pt idx="6">
                  <c:v>2462.0</c:v>
                </c:pt>
                <c:pt idx="7">
                  <c:v>2511.0</c:v>
                </c:pt>
                <c:pt idx="8">
                  <c:v>2563.0</c:v>
                </c:pt>
                <c:pt idx="9">
                  <c:v>2614.0</c:v>
                </c:pt>
                <c:pt idx="10">
                  <c:v>2666.0</c:v>
                </c:pt>
                <c:pt idx="11">
                  <c:v>2720.0</c:v>
                </c:pt>
                <c:pt idx="12">
                  <c:v>2775.0</c:v>
                </c:pt>
                <c:pt idx="13">
                  <c:v>2830.0</c:v>
                </c:pt>
                <c:pt idx="14">
                  <c:v>2887.0</c:v>
                </c:pt>
                <c:pt idx="15">
                  <c:v>2945.0</c:v>
                </c:pt>
                <c:pt idx="16">
                  <c:v>3005.0</c:v>
                </c:pt>
                <c:pt idx="17">
                  <c:v>3068.0</c:v>
                </c:pt>
                <c:pt idx="18">
                  <c:v>3127.0</c:v>
                </c:pt>
                <c:pt idx="19">
                  <c:v>3190.0</c:v>
                </c:pt>
                <c:pt idx="20">
                  <c:v>3255.0</c:v>
                </c:pt>
                <c:pt idx="21">
                  <c:v>3321.0</c:v>
                </c:pt>
                <c:pt idx="22">
                  <c:v>3390.0</c:v>
                </c:pt>
                <c:pt idx="23">
                  <c:v>3462.0</c:v>
                </c:pt>
                <c:pt idx="24">
                  <c:v>3535.0</c:v>
                </c:pt>
                <c:pt idx="25">
                  <c:v>3607.0</c:v>
                </c:pt>
                <c:pt idx="26">
                  <c:v>3680.0</c:v>
                </c:pt>
                <c:pt idx="27">
                  <c:v>3754.0</c:v>
                </c:pt>
                <c:pt idx="28">
                  <c:v>3831.0</c:v>
                </c:pt>
                <c:pt idx="29">
                  <c:v>3913.0</c:v>
                </c:pt>
                <c:pt idx="30">
                  <c:v>3988.0</c:v>
                </c:pt>
                <c:pt idx="31">
                  <c:v>4070.0</c:v>
                </c:pt>
                <c:pt idx="32">
                  <c:v>4153.0</c:v>
                </c:pt>
                <c:pt idx="33">
                  <c:v>4238.0</c:v>
                </c:pt>
                <c:pt idx="34">
                  <c:v>4324.0</c:v>
                </c:pt>
                <c:pt idx="35">
                  <c:v>4413.0</c:v>
                </c:pt>
                <c:pt idx="36">
                  <c:v>4504.0</c:v>
                </c:pt>
                <c:pt idx="37">
                  <c:v>4598.0</c:v>
                </c:pt>
                <c:pt idx="38">
                  <c:v>4689.0</c:v>
                </c:pt>
                <c:pt idx="39">
                  <c:v>4785.0</c:v>
                </c:pt>
                <c:pt idx="40">
                  <c:v>4883.0</c:v>
                </c:pt>
                <c:pt idx="41">
                  <c:v>4982.0</c:v>
                </c:pt>
                <c:pt idx="42">
                  <c:v>5084.0</c:v>
                </c:pt>
                <c:pt idx="43">
                  <c:v>5187.0</c:v>
                </c:pt>
                <c:pt idx="44">
                  <c:v>5293.0</c:v>
                </c:pt>
                <c:pt idx="45">
                  <c:v>5401.0</c:v>
                </c:pt>
                <c:pt idx="46">
                  <c:v>5510.0</c:v>
                </c:pt>
                <c:pt idx="47">
                  <c:v>5622.0</c:v>
                </c:pt>
                <c:pt idx="48">
                  <c:v>5737.0</c:v>
                </c:pt>
                <c:pt idx="49">
                  <c:v>5852.0</c:v>
                </c:pt>
                <c:pt idx="50">
                  <c:v>5970.0</c:v>
                </c:pt>
                <c:pt idx="51">
                  <c:v>6089.0</c:v>
                </c:pt>
                <c:pt idx="52">
                  <c:v>6211.0</c:v>
                </c:pt>
                <c:pt idx="53">
                  <c:v>6337.0</c:v>
                </c:pt>
                <c:pt idx="54">
                  <c:v>6463.0</c:v>
                </c:pt>
                <c:pt idx="55">
                  <c:v>6593.0</c:v>
                </c:pt>
                <c:pt idx="56">
                  <c:v>6730.0</c:v>
                </c:pt>
                <c:pt idx="57">
                  <c:v>6860.0</c:v>
                </c:pt>
                <c:pt idx="58">
                  <c:v>6995.0</c:v>
                </c:pt>
                <c:pt idx="59">
                  <c:v>7134.0</c:v>
                </c:pt>
                <c:pt idx="60">
                  <c:v>7272.0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31272"/>
        <c:axId val="2130009928"/>
      </c:scatterChart>
      <c:valAx>
        <c:axId val="2130631272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Volume CO2 (mL)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57391857844811"/>
              <c:y val="0.853671795530682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0009928"/>
        <c:crosses val="autoZero"/>
        <c:crossBetween val="midCat"/>
        <c:majorUnit val="2.0"/>
        <c:minorUnit val="1.0"/>
      </c:valAx>
      <c:valAx>
        <c:axId val="2130009928"/>
        <c:scaling>
          <c:orientation val="minMax"/>
          <c:max val="7500.0"/>
          <c:min val="2000.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 (psi)</a:t>
                </a:r>
              </a:p>
            </c:rich>
          </c:tx>
          <c:layout>
            <c:manualLayout>
              <c:xMode val="edge"/>
              <c:yMode val="edge"/>
              <c:x val="0.0515587954719032"/>
              <c:y val="0.373340492247943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0631272"/>
        <c:crosses val="autoZero"/>
        <c:crossBetween val="midCat"/>
        <c:majorUnit val="1000.0"/>
        <c:minorUnit val="500.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8086265897015"/>
          <c:y val="0.22500908057676"/>
          <c:w val="0.25290137810461"/>
          <c:h val="0.075126950400724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Pressure</a:t>
            </a:r>
            <a:r>
              <a:rPr lang="en-US" sz="1600" baseline="0"/>
              <a:t> of </a:t>
            </a:r>
            <a:r>
              <a:rPr lang="en-US" sz="1600"/>
              <a:t>PAA solution - Pressure of water as</a:t>
            </a:r>
            <a:r>
              <a:rPr lang="en-US" sz="1600" baseline="0"/>
              <a:t> a function of Volume of CO2 introduced (Experiment T=250C) </a:t>
            </a:r>
            <a:endParaRPr lang="en-US" sz="1600"/>
          </a:p>
        </c:rich>
      </c:tx>
      <c:layout>
        <c:manualLayout>
          <c:xMode val="edge"/>
          <c:yMode val="edge"/>
          <c:x val="0.170654167446092"/>
          <c:y val="0.04449139150215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398570484301"/>
          <c:y val="0.20991644379779"/>
          <c:w val="0.729488313105413"/>
          <c:h val="0.6156704098762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noFill/>
            </a:ln>
          </c:spPr>
          <c:marker>
            <c:symbol val="diamond"/>
            <c:size val="4"/>
            <c:spPr>
              <a:solidFill>
                <a:srgbClr val="0707B9"/>
              </a:solidFill>
              <a:ln>
                <a:solidFill>
                  <a:srgbClr val="0707B9"/>
                </a:solidFill>
              </a:ln>
            </c:spPr>
          </c:marker>
          <c:xVal>
            <c:numRef>
              <c:f>Sheet1!$K$7:$K$67</c:f>
              <c:numCache>
                <c:formatCode>General</c:formatCode>
                <c:ptCount val="61"/>
                <c:pt idx="0">
                  <c:v>0.0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1.8</c:v>
                </c:pt>
                <c:pt idx="13">
                  <c:v>1.95</c:v>
                </c:pt>
                <c:pt idx="14">
                  <c:v>2.1</c:v>
                </c:pt>
                <c:pt idx="15">
                  <c:v>2.25</c:v>
                </c:pt>
                <c:pt idx="16">
                  <c:v>2.4</c:v>
                </c:pt>
                <c:pt idx="17">
                  <c:v>2.55</c:v>
                </c:pt>
                <c:pt idx="18">
                  <c:v>2.7</c:v>
                </c:pt>
                <c:pt idx="19">
                  <c:v>2.85</c:v>
                </c:pt>
                <c:pt idx="20">
                  <c:v>3.0</c:v>
                </c:pt>
                <c:pt idx="21">
                  <c:v>3.15</c:v>
                </c:pt>
                <c:pt idx="22">
                  <c:v>3.3</c:v>
                </c:pt>
                <c:pt idx="23">
                  <c:v>3.45</c:v>
                </c:pt>
                <c:pt idx="24">
                  <c:v>3.6</c:v>
                </c:pt>
                <c:pt idx="25">
                  <c:v>3.75</c:v>
                </c:pt>
                <c:pt idx="26">
                  <c:v>3.9</c:v>
                </c:pt>
                <c:pt idx="27">
                  <c:v>4.05</c:v>
                </c:pt>
                <c:pt idx="28">
                  <c:v>4.2</c:v>
                </c:pt>
                <c:pt idx="29">
                  <c:v>4.35</c:v>
                </c:pt>
                <c:pt idx="30">
                  <c:v>4.5</c:v>
                </c:pt>
                <c:pt idx="31">
                  <c:v>4.649999999999999</c:v>
                </c:pt>
                <c:pt idx="32">
                  <c:v>4.8</c:v>
                </c:pt>
                <c:pt idx="33">
                  <c:v>4.95</c:v>
                </c:pt>
                <c:pt idx="34">
                  <c:v>5.1</c:v>
                </c:pt>
                <c:pt idx="35">
                  <c:v>5.25</c:v>
                </c:pt>
                <c:pt idx="36">
                  <c:v>5.399999999999999</c:v>
                </c:pt>
                <c:pt idx="37">
                  <c:v>5.55</c:v>
                </c:pt>
                <c:pt idx="38">
                  <c:v>5.7</c:v>
                </c:pt>
                <c:pt idx="39">
                  <c:v>5.85</c:v>
                </c:pt>
                <c:pt idx="40">
                  <c:v>6.0</c:v>
                </c:pt>
                <c:pt idx="41">
                  <c:v>6.149999999999999</c:v>
                </c:pt>
                <c:pt idx="42">
                  <c:v>6.3</c:v>
                </c:pt>
                <c:pt idx="43">
                  <c:v>6.45</c:v>
                </c:pt>
                <c:pt idx="44">
                  <c:v>6.6</c:v>
                </c:pt>
                <c:pt idx="45">
                  <c:v>6.75</c:v>
                </c:pt>
                <c:pt idx="46">
                  <c:v>6.899999999999999</c:v>
                </c:pt>
                <c:pt idx="47">
                  <c:v>7.05</c:v>
                </c:pt>
                <c:pt idx="48">
                  <c:v>7.199999999999999</c:v>
                </c:pt>
                <c:pt idx="49">
                  <c:v>7.35</c:v>
                </c:pt>
                <c:pt idx="50">
                  <c:v>7.5</c:v>
                </c:pt>
                <c:pt idx="51">
                  <c:v>7.649999999999999</c:v>
                </c:pt>
                <c:pt idx="52">
                  <c:v>7.8</c:v>
                </c:pt>
                <c:pt idx="53">
                  <c:v>7.95</c:v>
                </c:pt>
                <c:pt idx="54">
                  <c:v>8.1</c:v>
                </c:pt>
                <c:pt idx="55">
                  <c:v>8.25</c:v>
                </c:pt>
                <c:pt idx="56">
                  <c:v>8.4</c:v>
                </c:pt>
                <c:pt idx="57">
                  <c:v>8.549999999999998</c:v>
                </c:pt>
                <c:pt idx="58">
                  <c:v>8.7</c:v>
                </c:pt>
                <c:pt idx="59">
                  <c:v>8.85</c:v>
                </c:pt>
                <c:pt idx="60">
                  <c:v>9.0</c:v>
                </c:pt>
              </c:numCache>
            </c:numRef>
          </c:xVal>
          <c:yVal>
            <c:numRef>
              <c:f>Sheet1!$R$7:$R$67</c:f>
              <c:numCache>
                <c:formatCode>General</c:formatCode>
                <c:ptCount val="61"/>
                <c:pt idx="0">
                  <c:v>0.0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9.0</c:v>
                </c:pt>
                <c:pt idx="5">
                  <c:v>12.0</c:v>
                </c:pt>
                <c:pt idx="6">
                  <c:v>12.0</c:v>
                </c:pt>
                <c:pt idx="7">
                  <c:v>15.0</c:v>
                </c:pt>
                <c:pt idx="8">
                  <c:v>15.0</c:v>
                </c:pt>
                <c:pt idx="9">
                  <c:v>19.0</c:v>
                </c:pt>
                <c:pt idx="10">
                  <c:v>12.0</c:v>
                </c:pt>
                <c:pt idx="11">
                  <c:v>22.0</c:v>
                </c:pt>
                <c:pt idx="12">
                  <c:v>24.0</c:v>
                </c:pt>
                <c:pt idx="13">
                  <c:v>29.0</c:v>
                </c:pt>
                <c:pt idx="14">
                  <c:v>32.0</c:v>
                </c:pt>
                <c:pt idx="15">
                  <c:v>37.0</c:v>
                </c:pt>
                <c:pt idx="16">
                  <c:v>40.0</c:v>
                </c:pt>
                <c:pt idx="17">
                  <c:v>42.0</c:v>
                </c:pt>
                <c:pt idx="18">
                  <c:v>47.0</c:v>
                </c:pt>
                <c:pt idx="19">
                  <c:v>51.0</c:v>
                </c:pt>
                <c:pt idx="20">
                  <c:v>53.0</c:v>
                </c:pt>
                <c:pt idx="21">
                  <c:v>57.0</c:v>
                </c:pt>
                <c:pt idx="22">
                  <c:v>59.0</c:v>
                </c:pt>
                <c:pt idx="23">
                  <c:v>58.0</c:v>
                </c:pt>
                <c:pt idx="24">
                  <c:v>61.0</c:v>
                </c:pt>
                <c:pt idx="25">
                  <c:v>64.0</c:v>
                </c:pt>
                <c:pt idx="26">
                  <c:v>67.0</c:v>
                </c:pt>
                <c:pt idx="27">
                  <c:v>72.0</c:v>
                </c:pt>
                <c:pt idx="28">
                  <c:v>74.0</c:v>
                </c:pt>
                <c:pt idx="29">
                  <c:v>69.0</c:v>
                </c:pt>
                <c:pt idx="30">
                  <c:v>73.0</c:v>
                </c:pt>
                <c:pt idx="31">
                  <c:v>70.0</c:v>
                </c:pt>
                <c:pt idx="32">
                  <c:v>67.0</c:v>
                </c:pt>
                <c:pt idx="33">
                  <c:v>62.0</c:v>
                </c:pt>
                <c:pt idx="34">
                  <c:v>66.0</c:v>
                </c:pt>
                <c:pt idx="35">
                  <c:v>65.0</c:v>
                </c:pt>
                <c:pt idx="36">
                  <c:v>65.0</c:v>
                </c:pt>
                <c:pt idx="37">
                  <c:v>62.0</c:v>
                </c:pt>
                <c:pt idx="38">
                  <c:v>66.0</c:v>
                </c:pt>
                <c:pt idx="39">
                  <c:v>66.0</c:v>
                </c:pt>
                <c:pt idx="40">
                  <c:v>65.0</c:v>
                </c:pt>
                <c:pt idx="41">
                  <c:v>68.0</c:v>
                </c:pt>
                <c:pt idx="42">
                  <c:v>67.0</c:v>
                </c:pt>
                <c:pt idx="43">
                  <c:v>69.0</c:v>
                </c:pt>
                <c:pt idx="44">
                  <c:v>69.0</c:v>
                </c:pt>
                <c:pt idx="45">
                  <c:v>68.0</c:v>
                </c:pt>
                <c:pt idx="46">
                  <c:v>71.0</c:v>
                </c:pt>
                <c:pt idx="47">
                  <c:v>75.0</c:v>
                </c:pt>
                <c:pt idx="48">
                  <c:v>71.0</c:v>
                </c:pt>
                <c:pt idx="49">
                  <c:v>74.0</c:v>
                </c:pt>
                <c:pt idx="50">
                  <c:v>76.0</c:v>
                </c:pt>
                <c:pt idx="51">
                  <c:v>80.0</c:v>
                </c:pt>
                <c:pt idx="52">
                  <c:v>82.0</c:v>
                </c:pt>
                <c:pt idx="53">
                  <c:v>81.0</c:v>
                </c:pt>
                <c:pt idx="54">
                  <c:v>84.0</c:v>
                </c:pt>
                <c:pt idx="55">
                  <c:v>82.0</c:v>
                </c:pt>
                <c:pt idx="56">
                  <c:v>82.0</c:v>
                </c:pt>
                <c:pt idx="57">
                  <c:v>88.0</c:v>
                </c:pt>
                <c:pt idx="58">
                  <c:v>90.0</c:v>
                </c:pt>
                <c:pt idx="59">
                  <c:v>96.0</c:v>
                </c:pt>
                <c:pt idx="60">
                  <c:v>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49416"/>
        <c:axId val="2070036216"/>
      </c:scatterChart>
      <c:valAx>
        <c:axId val="2120049416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Volume CO2 (mL)</a:t>
                </a:r>
              </a:p>
            </c:rich>
          </c:tx>
          <c:layout>
            <c:manualLayout>
              <c:xMode val="edge"/>
              <c:yMode val="edge"/>
              <c:x val="0.441050052395802"/>
              <c:y val="0.84984345762541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70036216"/>
        <c:crosses val="autoZero"/>
        <c:crossBetween val="midCat"/>
        <c:majorUnit val="2.0"/>
      </c:valAx>
      <c:valAx>
        <c:axId val="2070036216"/>
        <c:scaling>
          <c:orientation val="minMax"/>
          <c:max val="12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</a:t>
                </a:r>
                <a:r>
                  <a:rPr lang="en-US" sz="1600" baseline="0"/>
                  <a:t> difference </a:t>
                </a:r>
                <a:r>
                  <a:rPr lang="en-US" sz="1600"/>
                  <a:t>(psi)</a:t>
                </a:r>
              </a:p>
            </c:rich>
          </c:tx>
          <c:layout>
            <c:manualLayout>
              <c:xMode val="edge"/>
              <c:yMode val="edge"/>
              <c:x val="0.0854212444606427"/>
              <c:y val="0.29870794511124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20049416"/>
        <c:crosses val="autoZero"/>
        <c:crossBetween val="midCat"/>
        <c:majorUnit val="20.0"/>
        <c:minorUnit val="10.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Apparent Compressibility</a:t>
            </a:r>
            <a:r>
              <a:rPr lang="en-US" baseline="0"/>
              <a:t> vs CO2 Mass Fraction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479516405478"/>
          <c:y val="0.0784108621973955"/>
          <c:w val="0.841886445554082"/>
          <c:h val="0.8197626277032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Sheet1!$W$5</c:f>
              <c:strCache>
                <c:ptCount val="1"/>
                <c:pt idx="0">
                  <c:v>H2O+CO2</c:v>
                </c:pt>
              </c:strCache>
            </c:strRef>
          </c:tx>
          <c:marker>
            <c:symbol val="none"/>
          </c:marker>
          <c:xVal>
            <c:numRef>
              <c:f>Sheet1!$T$8:$T$66</c:f>
              <c:numCache>
                <c:formatCode>General</c:formatCode>
                <c:ptCount val="59"/>
                <c:pt idx="0">
                  <c:v>0.0163934426229508</c:v>
                </c:pt>
                <c:pt idx="1">
                  <c:v>0.032258064516129</c:v>
                </c:pt>
                <c:pt idx="2">
                  <c:v>0.0476190476190476</c:v>
                </c:pt>
                <c:pt idx="3">
                  <c:v>0.0625</c:v>
                </c:pt>
                <c:pt idx="4">
                  <c:v>0.0769230769230769</c:v>
                </c:pt>
                <c:pt idx="5">
                  <c:v>0.0909090909090909</c:v>
                </c:pt>
                <c:pt idx="6">
                  <c:v>0.104477611940298</c:v>
                </c:pt>
                <c:pt idx="7">
                  <c:v>0.117647058823529</c:v>
                </c:pt>
                <c:pt idx="8">
                  <c:v>0.130434782608696</c:v>
                </c:pt>
                <c:pt idx="9">
                  <c:v>0.142857142857143</c:v>
                </c:pt>
                <c:pt idx="10">
                  <c:v>0.154929577464789</c:v>
                </c:pt>
                <c:pt idx="11">
                  <c:v>0.166666666666667</c:v>
                </c:pt>
                <c:pt idx="12">
                  <c:v>0.178082191780822</c:v>
                </c:pt>
                <c:pt idx="13">
                  <c:v>0.189189189189189</c:v>
                </c:pt>
                <c:pt idx="14">
                  <c:v>0.2</c:v>
                </c:pt>
                <c:pt idx="15">
                  <c:v>0.210526315789474</c:v>
                </c:pt>
                <c:pt idx="16">
                  <c:v>0.220779220779221</c:v>
                </c:pt>
                <c:pt idx="17">
                  <c:v>0.230769230769231</c:v>
                </c:pt>
                <c:pt idx="18">
                  <c:v>0.240506329113924</c:v>
                </c:pt>
                <c:pt idx="19">
                  <c:v>0.25</c:v>
                </c:pt>
                <c:pt idx="20">
                  <c:v>0.259259259259259</c:v>
                </c:pt>
                <c:pt idx="21">
                  <c:v>0.268292682926829</c:v>
                </c:pt>
                <c:pt idx="22">
                  <c:v>0.27710843373494</c:v>
                </c:pt>
                <c:pt idx="23">
                  <c:v>0.285714285714286</c:v>
                </c:pt>
                <c:pt idx="24">
                  <c:v>0.294117647058824</c:v>
                </c:pt>
                <c:pt idx="25">
                  <c:v>0.302325581395349</c:v>
                </c:pt>
                <c:pt idx="26">
                  <c:v>0.310344827586207</c:v>
                </c:pt>
                <c:pt idx="27">
                  <c:v>0.318181818181818</c:v>
                </c:pt>
                <c:pt idx="28">
                  <c:v>0.325842696629213</c:v>
                </c:pt>
                <c:pt idx="29">
                  <c:v>0.333333333333333</c:v>
                </c:pt>
                <c:pt idx="30">
                  <c:v>0.340659340659341</c:v>
                </c:pt>
                <c:pt idx="31">
                  <c:v>0.347826086956522</c:v>
                </c:pt>
                <c:pt idx="32">
                  <c:v>0.354838709677419</c:v>
                </c:pt>
                <c:pt idx="33">
                  <c:v>0.361702127659574</c:v>
                </c:pt>
                <c:pt idx="34">
                  <c:v>0.368421052631579</c:v>
                </c:pt>
                <c:pt idx="35">
                  <c:v>0.375</c:v>
                </c:pt>
                <c:pt idx="36">
                  <c:v>0.381443298969072</c:v>
                </c:pt>
                <c:pt idx="37">
                  <c:v>0.387755102040816</c:v>
                </c:pt>
                <c:pt idx="38">
                  <c:v>0.393939393939394</c:v>
                </c:pt>
                <c:pt idx="39">
                  <c:v>0.4</c:v>
                </c:pt>
                <c:pt idx="40">
                  <c:v>0.405940594059406</c:v>
                </c:pt>
                <c:pt idx="41">
                  <c:v>0.411764705882353</c:v>
                </c:pt>
                <c:pt idx="42">
                  <c:v>0.41747572815534</c:v>
                </c:pt>
                <c:pt idx="43">
                  <c:v>0.423076923076923</c:v>
                </c:pt>
                <c:pt idx="44">
                  <c:v>0.428571428571429</c:v>
                </c:pt>
                <c:pt idx="45">
                  <c:v>0.433962264150943</c:v>
                </c:pt>
                <c:pt idx="46">
                  <c:v>0.439252336448598</c:v>
                </c:pt>
                <c:pt idx="47">
                  <c:v>0.444444444444444</c:v>
                </c:pt>
                <c:pt idx="48">
                  <c:v>0.44954128440367</c:v>
                </c:pt>
                <c:pt idx="49">
                  <c:v>0.454545454545454</c:v>
                </c:pt>
                <c:pt idx="50">
                  <c:v>0.459459459459459</c:v>
                </c:pt>
                <c:pt idx="51">
                  <c:v>0.464285714285714</c:v>
                </c:pt>
                <c:pt idx="52">
                  <c:v>0.469026548672566</c:v>
                </c:pt>
                <c:pt idx="53">
                  <c:v>0.473684210526316</c:v>
                </c:pt>
                <c:pt idx="54">
                  <c:v>0.478260869565217</c:v>
                </c:pt>
                <c:pt idx="55">
                  <c:v>0.482758620689655</c:v>
                </c:pt>
                <c:pt idx="56">
                  <c:v>0.487179487179487</c:v>
                </c:pt>
                <c:pt idx="57">
                  <c:v>0.491525423728813</c:v>
                </c:pt>
                <c:pt idx="58">
                  <c:v>0.495798319327731</c:v>
                </c:pt>
              </c:numCache>
            </c:numRef>
          </c:xVal>
          <c:yVal>
            <c:numRef>
              <c:f>Sheet1!$W$8:$W$66</c:f>
              <c:numCache>
                <c:formatCode>General</c:formatCode>
                <c:ptCount val="59"/>
                <c:pt idx="0">
                  <c:v>4.09979297908982E-8</c:v>
                </c:pt>
                <c:pt idx="1">
                  <c:v>4.37293517420506E-8</c:v>
                </c:pt>
                <c:pt idx="2">
                  <c:v>4.651270274375E-8</c:v>
                </c:pt>
                <c:pt idx="3">
                  <c:v>4.92695263979057E-8</c:v>
                </c:pt>
                <c:pt idx="4">
                  <c:v>4.60108248151662E-8</c:v>
                </c:pt>
                <c:pt idx="5">
                  <c:v>4.43981576395638E-8</c:v>
                </c:pt>
                <c:pt idx="6">
                  <c:v>4.28693518804277E-8</c:v>
                </c:pt>
                <c:pt idx="7">
                  <c:v>4.14186572167808E-8</c:v>
                </c:pt>
                <c:pt idx="8">
                  <c:v>4.08183021349102E-8</c:v>
                </c:pt>
                <c:pt idx="9">
                  <c:v>3.90963742605626E-8</c:v>
                </c:pt>
                <c:pt idx="10">
                  <c:v>3.74847583583038E-8</c:v>
                </c:pt>
                <c:pt idx="11">
                  <c:v>3.6628032285751E-8</c:v>
                </c:pt>
                <c:pt idx="12">
                  <c:v>3.54811042165593E-8</c:v>
                </c:pt>
                <c:pt idx="13">
                  <c:v>3.40884865909758E-8</c:v>
                </c:pt>
                <c:pt idx="14">
                  <c:v>3.27788195552305E-8</c:v>
                </c:pt>
                <c:pt idx="15">
                  <c:v>3.10325314062867E-8</c:v>
                </c:pt>
                <c:pt idx="16">
                  <c:v>3.08805270926829E-8</c:v>
                </c:pt>
                <c:pt idx="17">
                  <c:v>3.04845792292077E-8</c:v>
                </c:pt>
                <c:pt idx="18">
                  <c:v>2.86877824430822E-8</c:v>
                </c:pt>
                <c:pt idx="19">
                  <c:v>2.76803884625217E-8</c:v>
                </c:pt>
                <c:pt idx="20">
                  <c:v>2.652858713141E-8</c:v>
                </c:pt>
                <c:pt idx="21">
                  <c:v>2.50899276043482E-8</c:v>
                </c:pt>
                <c:pt idx="22">
                  <c:v>2.41038137498722E-8</c:v>
                </c:pt>
                <c:pt idx="23">
                  <c:v>2.38168363077916E-8</c:v>
                </c:pt>
                <c:pt idx="24">
                  <c:v>2.35366122220497E-8</c:v>
                </c:pt>
                <c:pt idx="25">
                  <c:v>2.2946403746569E-8</c:v>
                </c:pt>
                <c:pt idx="26">
                  <c:v>2.20817642766723E-8</c:v>
                </c:pt>
                <c:pt idx="27">
                  <c:v>2.07324077024495E-8</c:v>
                </c:pt>
                <c:pt idx="28">
                  <c:v>2.07605789394817E-8</c:v>
                </c:pt>
                <c:pt idx="29">
                  <c:v>2.05298867459968E-8</c:v>
                </c:pt>
                <c:pt idx="30">
                  <c:v>1.93198161016926E-8</c:v>
                </c:pt>
                <c:pt idx="31">
                  <c:v>1.87685550127285E-8</c:v>
                </c:pt>
                <c:pt idx="32">
                  <c:v>1.82409948995959E-8</c:v>
                </c:pt>
                <c:pt idx="33">
                  <c:v>1.76344258515866E-8</c:v>
                </c:pt>
                <c:pt idx="34">
                  <c:v>1.69640980153626E-8</c:v>
                </c:pt>
                <c:pt idx="35">
                  <c:v>1.63336629500241E-8</c:v>
                </c:pt>
                <c:pt idx="36">
                  <c:v>1.61652626779285E-8</c:v>
                </c:pt>
                <c:pt idx="37">
                  <c:v>1.58291733097339E-8</c:v>
                </c:pt>
                <c:pt idx="38">
                  <c:v>1.51038856443374E-8</c:v>
                </c:pt>
                <c:pt idx="39">
                  <c:v>1.4725128494307E-8</c:v>
                </c:pt>
                <c:pt idx="40">
                  <c:v>1.42891897342097E-8</c:v>
                </c:pt>
                <c:pt idx="41">
                  <c:v>1.38730107999844E-8</c:v>
                </c:pt>
                <c:pt idx="42">
                  <c:v>1.34753786511233E-8</c:v>
                </c:pt>
                <c:pt idx="43">
                  <c:v>1.30339819273071E-8</c:v>
                </c:pt>
                <c:pt idx="44">
                  <c:v>1.27313641556458E-8</c:v>
                </c:pt>
                <c:pt idx="45">
                  <c:v>1.2382991871132E-8</c:v>
                </c:pt>
                <c:pt idx="46">
                  <c:v>1.19430115466559E-8</c:v>
                </c:pt>
                <c:pt idx="47">
                  <c:v>1.16780858199546E-8</c:v>
                </c:pt>
                <c:pt idx="48">
                  <c:v>1.14219593000842E-8</c:v>
                </c:pt>
                <c:pt idx="49">
                  <c:v>1.11270944776371E-8</c:v>
                </c:pt>
                <c:pt idx="50">
                  <c:v>1.08438267609991E-8</c:v>
                </c:pt>
                <c:pt idx="51">
                  <c:v>1.04436589198492E-8</c:v>
                </c:pt>
                <c:pt idx="52">
                  <c:v>1.01869270375061E-8</c:v>
                </c:pt>
                <c:pt idx="53">
                  <c:v>9.93978899539163E-9</c:v>
                </c:pt>
                <c:pt idx="54">
                  <c:v>9.44740834388242E-9</c:v>
                </c:pt>
                <c:pt idx="55">
                  <c:v>9.36596111566161E-9</c:v>
                </c:pt>
                <c:pt idx="56">
                  <c:v>9.35598856167181E-9</c:v>
                </c:pt>
                <c:pt idx="57">
                  <c:v>8.97198769429055E-9</c:v>
                </c:pt>
                <c:pt idx="58">
                  <c:v>8.80023632260696E-9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Sheet1!$X$5</c:f>
              <c:strCache>
                <c:ptCount val="1"/>
                <c:pt idx="0">
                  <c:v>(H2O+PAA)+CO2</c:v>
                </c:pt>
              </c:strCache>
            </c:strRef>
          </c:tx>
          <c:marker>
            <c:symbol val="none"/>
          </c:marker>
          <c:xVal>
            <c:numRef>
              <c:f>Sheet1!$T$8:$T$66</c:f>
              <c:numCache>
                <c:formatCode>General</c:formatCode>
                <c:ptCount val="59"/>
                <c:pt idx="0">
                  <c:v>0.0163934426229508</c:v>
                </c:pt>
                <c:pt idx="1">
                  <c:v>0.032258064516129</c:v>
                </c:pt>
                <c:pt idx="2">
                  <c:v>0.0476190476190476</c:v>
                </c:pt>
                <c:pt idx="3">
                  <c:v>0.0625</c:v>
                </c:pt>
                <c:pt idx="4">
                  <c:v>0.0769230769230769</c:v>
                </c:pt>
                <c:pt idx="5">
                  <c:v>0.0909090909090909</c:v>
                </c:pt>
                <c:pt idx="6">
                  <c:v>0.104477611940298</c:v>
                </c:pt>
                <c:pt idx="7">
                  <c:v>0.117647058823529</c:v>
                </c:pt>
                <c:pt idx="8">
                  <c:v>0.130434782608696</c:v>
                </c:pt>
                <c:pt idx="9">
                  <c:v>0.142857142857143</c:v>
                </c:pt>
                <c:pt idx="10">
                  <c:v>0.154929577464789</c:v>
                </c:pt>
                <c:pt idx="11">
                  <c:v>0.166666666666667</c:v>
                </c:pt>
                <c:pt idx="12">
                  <c:v>0.178082191780822</c:v>
                </c:pt>
                <c:pt idx="13">
                  <c:v>0.189189189189189</c:v>
                </c:pt>
                <c:pt idx="14">
                  <c:v>0.2</c:v>
                </c:pt>
                <c:pt idx="15">
                  <c:v>0.210526315789474</c:v>
                </c:pt>
                <c:pt idx="16">
                  <c:v>0.220779220779221</c:v>
                </c:pt>
                <c:pt idx="17">
                  <c:v>0.230769230769231</c:v>
                </c:pt>
                <c:pt idx="18">
                  <c:v>0.240506329113924</c:v>
                </c:pt>
                <c:pt idx="19">
                  <c:v>0.25</c:v>
                </c:pt>
                <c:pt idx="20">
                  <c:v>0.259259259259259</c:v>
                </c:pt>
                <c:pt idx="21">
                  <c:v>0.268292682926829</c:v>
                </c:pt>
                <c:pt idx="22">
                  <c:v>0.27710843373494</c:v>
                </c:pt>
                <c:pt idx="23">
                  <c:v>0.285714285714286</c:v>
                </c:pt>
                <c:pt idx="24">
                  <c:v>0.294117647058824</c:v>
                </c:pt>
                <c:pt idx="25">
                  <c:v>0.302325581395349</c:v>
                </c:pt>
                <c:pt idx="26">
                  <c:v>0.310344827586207</c:v>
                </c:pt>
                <c:pt idx="27">
                  <c:v>0.318181818181818</c:v>
                </c:pt>
                <c:pt idx="28">
                  <c:v>0.325842696629213</c:v>
                </c:pt>
                <c:pt idx="29">
                  <c:v>0.333333333333333</c:v>
                </c:pt>
                <c:pt idx="30">
                  <c:v>0.340659340659341</c:v>
                </c:pt>
                <c:pt idx="31">
                  <c:v>0.347826086956522</c:v>
                </c:pt>
                <c:pt idx="32">
                  <c:v>0.354838709677419</c:v>
                </c:pt>
                <c:pt idx="33">
                  <c:v>0.361702127659574</c:v>
                </c:pt>
                <c:pt idx="34">
                  <c:v>0.368421052631579</c:v>
                </c:pt>
                <c:pt idx="35">
                  <c:v>0.375</c:v>
                </c:pt>
                <c:pt idx="36">
                  <c:v>0.381443298969072</c:v>
                </c:pt>
                <c:pt idx="37">
                  <c:v>0.387755102040816</c:v>
                </c:pt>
                <c:pt idx="38">
                  <c:v>0.393939393939394</c:v>
                </c:pt>
                <c:pt idx="39">
                  <c:v>0.4</c:v>
                </c:pt>
                <c:pt idx="40">
                  <c:v>0.405940594059406</c:v>
                </c:pt>
                <c:pt idx="41">
                  <c:v>0.411764705882353</c:v>
                </c:pt>
                <c:pt idx="42">
                  <c:v>0.41747572815534</c:v>
                </c:pt>
                <c:pt idx="43">
                  <c:v>0.423076923076923</c:v>
                </c:pt>
                <c:pt idx="44">
                  <c:v>0.428571428571429</c:v>
                </c:pt>
                <c:pt idx="45">
                  <c:v>0.433962264150943</c:v>
                </c:pt>
                <c:pt idx="46">
                  <c:v>0.439252336448598</c:v>
                </c:pt>
                <c:pt idx="47">
                  <c:v>0.444444444444444</c:v>
                </c:pt>
                <c:pt idx="48">
                  <c:v>0.44954128440367</c:v>
                </c:pt>
                <c:pt idx="49">
                  <c:v>0.454545454545454</c:v>
                </c:pt>
                <c:pt idx="50">
                  <c:v>0.459459459459459</c:v>
                </c:pt>
                <c:pt idx="51">
                  <c:v>0.464285714285714</c:v>
                </c:pt>
                <c:pt idx="52">
                  <c:v>0.469026548672566</c:v>
                </c:pt>
                <c:pt idx="53">
                  <c:v>0.473684210526316</c:v>
                </c:pt>
                <c:pt idx="54">
                  <c:v>0.478260869565217</c:v>
                </c:pt>
                <c:pt idx="55">
                  <c:v>0.482758620689655</c:v>
                </c:pt>
                <c:pt idx="56">
                  <c:v>0.487179487179487</c:v>
                </c:pt>
                <c:pt idx="57">
                  <c:v>0.491525423728813</c:v>
                </c:pt>
                <c:pt idx="58">
                  <c:v>0.495798319327731</c:v>
                </c:pt>
              </c:numCache>
            </c:numRef>
          </c:xVal>
          <c:yVal>
            <c:numRef>
              <c:f>Sheet1!$X$8:$X$66</c:f>
              <c:numCache>
                <c:formatCode>General</c:formatCode>
                <c:ptCount val="59"/>
                <c:pt idx="0">
                  <c:v>3.8664714274343E-8</c:v>
                </c:pt>
                <c:pt idx="1">
                  <c:v>4.49907753499943E-8</c:v>
                </c:pt>
                <c:pt idx="2">
                  <c:v>4.55916591250619E-8</c:v>
                </c:pt>
                <c:pt idx="3">
                  <c:v>4.57858225111851E-8</c:v>
                </c:pt>
                <c:pt idx="4">
                  <c:v>4.46305000707112E-8</c:v>
                </c:pt>
                <c:pt idx="5">
                  <c:v>4.30923294736943E-8</c:v>
                </c:pt>
                <c:pt idx="6">
                  <c:v>4.16327359608E-8</c:v>
                </c:pt>
                <c:pt idx="7">
                  <c:v>3.9870296199331E-8</c:v>
                </c:pt>
                <c:pt idx="8">
                  <c:v>4.20428511989575E-8</c:v>
                </c:pt>
                <c:pt idx="9">
                  <c:v>3.80203272625655E-8</c:v>
                </c:pt>
                <c:pt idx="10">
                  <c:v>3.37672616616126E-8</c:v>
                </c:pt>
                <c:pt idx="11">
                  <c:v>3.44366115507061E-8</c:v>
                </c:pt>
                <c:pt idx="12">
                  <c:v>3.31156972687887E-8</c:v>
                </c:pt>
                <c:pt idx="13">
                  <c:v>3.18713492517254E-8</c:v>
                </c:pt>
                <c:pt idx="14">
                  <c:v>3.06976246628349E-8</c:v>
                </c:pt>
                <c:pt idx="15">
                  <c:v>2.98203231482286E-8</c:v>
                </c:pt>
                <c:pt idx="16">
                  <c:v>2.92048395760257E-8</c:v>
                </c:pt>
                <c:pt idx="17">
                  <c:v>2.83902188241476E-8</c:v>
                </c:pt>
                <c:pt idx="18">
                  <c:v>2.74032548710039E-8</c:v>
                </c:pt>
                <c:pt idx="19">
                  <c:v>2.64681086758419E-8</c:v>
                </c:pt>
                <c:pt idx="20">
                  <c:v>2.53997110832649E-8</c:v>
                </c:pt>
                <c:pt idx="21">
                  <c:v>2.49132379733316E-8</c:v>
                </c:pt>
                <c:pt idx="22">
                  <c:v>2.37758707056563E-8</c:v>
                </c:pt>
                <c:pt idx="23">
                  <c:v>2.28704719511906E-8</c:v>
                </c:pt>
                <c:pt idx="24">
                  <c:v>2.26013825973325E-8</c:v>
                </c:pt>
                <c:pt idx="25">
                  <c:v>2.17620732306171E-8</c:v>
                </c:pt>
                <c:pt idx="26">
                  <c:v>2.11034582644147E-8</c:v>
                </c:pt>
                <c:pt idx="27">
                  <c:v>2.11311078505735E-8</c:v>
                </c:pt>
                <c:pt idx="28">
                  <c:v>2.08936595737092E-8</c:v>
                </c:pt>
                <c:pt idx="29">
                  <c:v>2.03999507539335E-8</c:v>
                </c:pt>
                <c:pt idx="30">
                  <c:v>2.00488657659074E-8</c:v>
                </c:pt>
                <c:pt idx="31">
                  <c:v>1.97069827633649E-8</c:v>
                </c:pt>
                <c:pt idx="32">
                  <c:v>1.83482948695935E-8</c:v>
                </c:pt>
                <c:pt idx="33">
                  <c:v>1.73372164271217E-8</c:v>
                </c:pt>
                <c:pt idx="34">
                  <c:v>1.70588695126551E-8</c:v>
                </c:pt>
                <c:pt idx="35">
                  <c:v>1.66028991524971E-8</c:v>
                </c:pt>
                <c:pt idx="36">
                  <c:v>1.6078352663531E-8</c:v>
                </c:pt>
                <c:pt idx="37">
                  <c:v>1.54976722980118E-8</c:v>
                </c:pt>
                <c:pt idx="38">
                  <c:v>1.51821441191786E-8</c:v>
                </c:pt>
                <c:pt idx="39">
                  <c:v>1.45771372531582E-8</c:v>
                </c:pt>
                <c:pt idx="40">
                  <c:v>1.4148409539784E-8</c:v>
                </c:pt>
                <c:pt idx="41">
                  <c:v>1.38056660873631E-8</c:v>
                </c:pt>
                <c:pt idx="42">
                  <c:v>1.33476499435297E-8</c:v>
                </c:pt>
                <c:pt idx="43">
                  <c:v>1.30951743307217E-8</c:v>
                </c:pt>
                <c:pt idx="44">
                  <c:v>1.26150959898409E-8</c:v>
                </c:pt>
                <c:pt idx="45">
                  <c:v>1.20028122961411E-8</c:v>
                </c:pt>
                <c:pt idx="46">
                  <c:v>1.19430115466559E-8</c:v>
                </c:pt>
                <c:pt idx="47">
                  <c:v>1.1729081827902E-8</c:v>
                </c:pt>
                <c:pt idx="48">
                  <c:v>1.11820021719311E-8</c:v>
                </c:pt>
                <c:pt idx="49">
                  <c:v>1.08523514041152E-8</c:v>
                </c:pt>
                <c:pt idx="50">
                  <c:v>1.05804139651853E-8</c:v>
                </c:pt>
                <c:pt idx="51">
                  <c:v>1.04017165145486E-8</c:v>
                </c:pt>
                <c:pt idx="52">
                  <c:v>1.01067150135887E-8</c:v>
                </c:pt>
                <c:pt idx="53">
                  <c:v>9.90111277361968E-9</c:v>
                </c:pt>
                <c:pt idx="54">
                  <c:v>9.51870953893059E-9</c:v>
                </c:pt>
                <c:pt idx="55">
                  <c:v>9.1601158164163E-9</c:v>
                </c:pt>
                <c:pt idx="56">
                  <c:v>9.08182039869241E-9</c:v>
                </c:pt>
                <c:pt idx="57">
                  <c:v>8.71746322069365E-9</c:v>
                </c:pt>
                <c:pt idx="58">
                  <c:v>8.55321214513027E-9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631976"/>
        <c:axId val="2144550760"/>
      </c:scatterChart>
      <c:valAx>
        <c:axId val="214463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aseline="0"/>
                </a:pPr>
                <a:r>
                  <a:rPr lang="en-US" sz="1600" baseline="0"/>
                  <a:t>Mass Fraction of CO2 in mixture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550760"/>
        <c:crosses val="autoZero"/>
        <c:crossBetween val="midCat"/>
      </c:valAx>
      <c:valAx>
        <c:axId val="2144550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Apparent Compressibility (1/psi)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631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9604457776072"/>
          <c:y val="0.292759053295715"/>
          <c:w val="0.165284823158348"/>
          <c:h val="0.088006605353770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StimuFrac Apparent Compressibility</a:t>
            </a:r>
            <a:r>
              <a:rPr lang="en-US" sz="2800" baseline="0"/>
              <a:t> vs CO</a:t>
            </a:r>
            <a:r>
              <a:rPr lang="en-US" sz="1800" baseline="0"/>
              <a:t>2</a:t>
            </a:r>
            <a:r>
              <a:rPr lang="en-US" sz="2800" baseline="0"/>
              <a:t> Mass Fraction</a:t>
            </a:r>
            <a:endParaRPr lang="en-US" sz="2800"/>
          </a:p>
        </c:rich>
      </c:tx>
      <c:layout>
        <c:manualLayout>
          <c:xMode val="edge"/>
          <c:yMode val="edge"/>
          <c:x val="0.234164649851425"/>
          <c:y val="0.030045842723363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922552948368"/>
          <c:y val="0.128562422332218"/>
          <c:w val="0.757443308744866"/>
          <c:h val="0.7545881689982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Sheet1!$X$5</c:f>
              <c:strCache>
                <c:ptCount val="1"/>
                <c:pt idx="0">
                  <c:v>(H2O+PAA)+CO2</c:v>
                </c:pt>
              </c:strCache>
            </c:strRef>
          </c:tx>
          <c:marker>
            <c:symbol val="none"/>
          </c:marker>
          <c:xVal>
            <c:numRef>
              <c:f>Sheet1!$T$8:$T$66</c:f>
              <c:numCache>
                <c:formatCode>General</c:formatCode>
                <c:ptCount val="59"/>
                <c:pt idx="0">
                  <c:v>0.0163934426229508</c:v>
                </c:pt>
                <c:pt idx="1">
                  <c:v>0.032258064516129</c:v>
                </c:pt>
                <c:pt idx="2">
                  <c:v>0.0476190476190476</c:v>
                </c:pt>
                <c:pt idx="3">
                  <c:v>0.0625</c:v>
                </c:pt>
                <c:pt idx="4">
                  <c:v>0.0769230769230769</c:v>
                </c:pt>
                <c:pt idx="5">
                  <c:v>0.0909090909090909</c:v>
                </c:pt>
                <c:pt idx="6">
                  <c:v>0.104477611940298</c:v>
                </c:pt>
                <c:pt idx="7">
                  <c:v>0.117647058823529</c:v>
                </c:pt>
                <c:pt idx="8">
                  <c:v>0.130434782608696</c:v>
                </c:pt>
                <c:pt idx="9">
                  <c:v>0.142857142857143</c:v>
                </c:pt>
                <c:pt idx="10">
                  <c:v>0.154929577464789</c:v>
                </c:pt>
                <c:pt idx="11">
                  <c:v>0.166666666666667</c:v>
                </c:pt>
                <c:pt idx="12">
                  <c:v>0.178082191780822</c:v>
                </c:pt>
                <c:pt idx="13">
                  <c:v>0.189189189189189</c:v>
                </c:pt>
                <c:pt idx="14">
                  <c:v>0.2</c:v>
                </c:pt>
                <c:pt idx="15">
                  <c:v>0.210526315789474</c:v>
                </c:pt>
                <c:pt idx="16">
                  <c:v>0.220779220779221</c:v>
                </c:pt>
                <c:pt idx="17">
                  <c:v>0.230769230769231</c:v>
                </c:pt>
                <c:pt idx="18">
                  <c:v>0.240506329113924</c:v>
                </c:pt>
                <c:pt idx="19">
                  <c:v>0.25</c:v>
                </c:pt>
                <c:pt idx="20">
                  <c:v>0.259259259259259</c:v>
                </c:pt>
                <c:pt idx="21">
                  <c:v>0.268292682926829</c:v>
                </c:pt>
                <c:pt idx="22">
                  <c:v>0.27710843373494</c:v>
                </c:pt>
                <c:pt idx="23">
                  <c:v>0.285714285714286</c:v>
                </c:pt>
                <c:pt idx="24">
                  <c:v>0.294117647058824</c:v>
                </c:pt>
                <c:pt idx="25">
                  <c:v>0.302325581395349</c:v>
                </c:pt>
                <c:pt idx="26">
                  <c:v>0.310344827586207</c:v>
                </c:pt>
                <c:pt idx="27">
                  <c:v>0.318181818181818</c:v>
                </c:pt>
                <c:pt idx="28">
                  <c:v>0.325842696629213</c:v>
                </c:pt>
                <c:pt idx="29">
                  <c:v>0.333333333333333</c:v>
                </c:pt>
                <c:pt idx="30">
                  <c:v>0.340659340659341</c:v>
                </c:pt>
                <c:pt idx="31">
                  <c:v>0.347826086956522</c:v>
                </c:pt>
                <c:pt idx="32">
                  <c:v>0.354838709677419</c:v>
                </c:pt>
                <c:pt idx="33">
                  <c:v>0.361702127659574</c:v>
                </c:pt>
                <c:pt idx="34">
                  <c:v>0.368421052631579</c:v>
                </c:pt>
                <c:pt idx="35">
                  <c:v>0.375</c:v>
                </c:pt>
                <c:pt idx="36">
                  <c:v>0.381443298969072</c:v>
                </c:pt>
                <c:pt idx="37">
                  <c:v>0.387755102040816</c:v>
                </c:pt>
                <c:pt idx="38">
                  <c:v>0.393939393939394</c:v>
                </c:pt>
                <c:pt idx="39">
                  <c:v>0.4</c:v>
                </c:pt>
                <c:pt idx="40">
                  <c:v>0.405940594059406</c:v>
                </c:pt>
                <c:pt idx="41">
                  <c:v>0.411764705882353</c:v>
                </c:pt>
                <c:pt idx="42">
                  <c:v>0.41747572815534</c:v>
                </c:pt>
                <c:pt idx="43">
                  <c:v>0.423076923076923</c:v>
                </c:pt>
                <c:pt idx="44">
                  <c:v>0.428571428571429</c:v>
                </c:pt>
                <c:pt idx="45">
                  <c:v>0.433962264150943</c:v>
                </c:pt>
                <c:pt idx="46">
                  <c:v>0.439252336448598</c:v>
                </c:pt>
                <c:pt idx="47">
                  <c:v>0.444444444444444</c:v>
                </c:pt>
                <c:pt idx="48">
                  <c:v>0.44954128440367</c:v>
                </c:pt>
                <c:pt idx="49">
                  <c:v>0.454545454545454</c:v>
                </c:pt>
                <c:pt idx="50">
                  <c:v>0.459459459459459</c:v>
                </c:pt>
                <c:pt idx="51">
                  <c:v>0.464285714285714</c:v>
                </c:pt>
                <c:pt idx="52">
                  <c:v>0.469026548672566</c:v>
                </c:pt>
                <c:pt idx="53">
                  <c:v>0.473684210526316</c:v>
                </c:pt>
                <c:pt idx="54">
                  <c:v>0.478260869565217</c:v>
                </c:pt>
                <c:pt idx="55">
                  <c:v>0.482758620689655</c:v>
                </c:pt>
                <c:pt idx="56">
                  <c:v>0.487179487179487</c:v>
                </c:pt>
                <c:pt idx="57">
                  <c:v>0.491525423728813</c:v>
                </c:pt>
                <c:pt idx="58">
                  <c:v>0.495798319327731</c:v>
                </c:pt>
              </c:numCache>
            </c:numRef>
          </c:xVal>
          <c:yVal>
            <c:numRef>
              <c:f>Sheet1!$X$8:$X$66</c:f>
              <c:numCache>
                <c:formatCode>General</c:formatCode>
                <c:ptCount val="59"/>
                <c:pt idx="0">
                  <c:v>3.8664714274343E-8</c:v>
                </c:pt>
                <c:pt idx="1">
                  <c:v>4.49907753499943E-8</c:v>
                </c:pt>
                <c:pt idx="2">
                  <c:v>4.55916591250619E-8</c:v>
                </c:pt>
                <c:pt idx="3">
                  <c:v>4.57858225111851E-8</c:v>
                </c:pt>
                <c:pt idx="4">
                  <c:v>4.46305000707112E-8</c:v>
                </c:pt>
                <c:pt idx="5">
                  <c:v>4.30923294736943E-8</c:v>
                </c:pt>
                <c:pt idx="6">
                  <c:v>4.16327359608E-8</c:v>
                </c:pt>
                <c:pt idx="7">
                  <c:v>3.9870296199331E-8</c:v>
                </c:pt>
                <c:pt idx="8">
                  <c:v>4.20428511989575E-8</c:v>
                </c:pt>
                <c:pt idx="9">
                  <c:v>3.80203272625655E-8</c:v>
                </c:pt>
                <c:pt idx="10">
                  <c:v>3.37672616616126E-8</c:v>
                </c:pt>
                <c:pt idx="11">
                  <c:v>3.44366115507061E-8</c:v>
                </c:pt>
                <c:pt idx="12">
                  <c:v>3.31156972687887E-8</c:v>
                </c:pt>
                <c:pt idx="13">
                  <c:v>3.18713492517254E-8</c:v>
                </c:pt>
                <c:pt idx="14">
                  <c:v>3.06976246628349E-8</c:v>
                </c:pt>
                <c:pt idx="15">
                  <c:v>2.98203231482286E-8</c:v>
                </c:pt>
                <c:pt idx="16">
                  <c:v>2.92048395760257E-8</c:v>
                </c:pt>
                <c:pt idx="17">
                  <c:v>2.83902188241476E-8</c:v>
                </c:pt>
                <c:pt idx="18">
                  <c:v>2.74032548710039E-8</c:v>
                </c:pt>
                <c:pt idx="19">
                  <c:v>2.64681086758419E-8</c:v>
                </c:pt>
                <c:pt idx="20">
                  <c:v>2.53997110832649E-8</c:v>
                </c:pt>
                <c:pt idx="21">
                  <c:v>2.49132379733316E-8</c:v>
                </c:pt>
                <c:pt idx="22">
                  <c:v>2.37758707056563E-8</c:v>
                </c:pt>
                <c:pt idx="23">
                  <c:v>2.28704719511906E-8</c:v>
                </c:pt>
                <c:pt idx="24">
                  <c:v>2.26013825973325E-8</c:v>
                </c:pt>
                <c:pt idx="25">
                  <c:v>2.17620732306171E-8</c:v>
                </c:pt>
                <c:pt idx="26">
                  <c:v>2.11034582644147E-8</c:v>
                </c:pt>
                <c:pt idx="27">
                  <c:v>2.11311078505735E-8</c:v>
                </c:pt>
                <c:pt idx="28">
                  <c:v>2.08936595737092E-8</c:v>
                </c:pt>
                <c:pt idx="29">
                  <c:v>2.03999507539335E-8</c:v>
                </c:pt>
                <c:pt idx="30">
                  <c:v>2.00488657659074E-8</c:v>
                </c:pt>
                <c:pt idx="31">
                  <c:v>1.97069827633649E-8</c:v>
                </c:pt>
                <c:pt idx="32">
                  <c:v>1.83482948695935E-8</c:v>
                </c:pt>
                <c:pt idx="33">
                  <c:v>1.73372164271217E-8</c:v>
                </c:pt>
                <c:pt idx="34">
                  <c:v>1.70588695126551E-8</c:v>
                </c:pt>
                <c:pt idx="35">
                  <c:v>1.66028991524971E-8</c:v>
                </c:pt>
                <c:pt idx="36">
                  <c:v>1.6078352663531E-8</c:v>
                </c:pt>
                <c:pt idx="37">
                  <c:v>1.54976722980118E-8</c:v>
                </c:pt>
                <c:pt idx="38">
                  <c:v>1.51821441191786E-8</c:v>
                </c:pt>
                <c:pt idx="39">
                  <c:v>1.45771372531582E-8</c:v>
                </c:pt>
                <c:pt idx="40">
                  <c:v>1.4148409539784E-8</c:v>
                </c:pt>
                <c:pt idx="41">
                  <c:v>1.38056660873631E-8</c:v>
                </c:pt>
                <c:pt idx="42">
                  <c:v>1.33476499435297E-8</c:v>
                </c:pt>
                <c:pt idx="43">
                  <c:v>1.30951743307217E-8</c:v>
                </c:pt>
                <c:pt idx="44">
                  <c:v>1.26150959898409E-8</c:v>
                </c:pt>
                <c:pt idx="45">
                  <c:v>1.20028122961411E-8</c:v>
                </c:pt>
                <c:pt idx="46">
                  <c:v>1.19430115466559E-8</c:v>
                </c:pt>
                <c:pt idx="47">
                  <c:v>1.1729081827902E-8</c:v>
                </c:pt>
                <c:pt idx="48">
                  <c:v>1.11820021719311E-8</c:v>
                </c:pt>
                <c:pt idx="49">
                  <c:v>1.08523514041152E-8</c:v>
                </c:pt>
                <c:pt idx="50">
                  <c:v>1.05804139651853E-8</c:v>
                </c:pt>
                <c:pt idx="51">
                  <c:v>1.04017165145486E-8</c:v>
                </c:pt>
                <c:pt idx="52">
                  <c:v>1.01067150135887E-8</c:v>
                </c:pt>
                <c:pt idx="53">
                  <c:v>9.90111277361968E-9</c:v>
                </c:pt>
                <c:pt idx="54">
                  <c:v>9.51870953893059E-9</c:v>
                </c:pt>
                <c:pt idx="55">
                  <c:v>9.1601158164163E-9</c:v>
                </c:pt>
                <c:pt idx="56">
                  <c:v>9.08182039869241E-9</c:v>
                </c:pt>
                <c:pt idx="57">
                  <c:v>8.71746322069365E-9</c:v>
                </c:pt>
                <c:pt idx="58">
                  <c:v>8.55321214513027E-9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665224"/>
        <c:axId val="-2113659736"/>
      </c:scatterChart>
      <c:valAx>
        <c:axId val="-21136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aseline="0"/>
                </a:pPr>
                <a:r>
                  <a:rPr lang="en-US" sz="2400" baseline="0"/>
                  <a:t>Mass Fraction of CO2 in mixture</a:t>
                </a:r>
              </a:p>
            </c:rich>
          </c:tx>
          <c:layout>
            <c:manualLayout>
              <c:xMode val="edge"/>
              <c:yMode val="edge"/>
              <c:x val="0.36527166299704"/>
              <c:y val="0.9408083844083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-2113659736"/>
        <c:crosses val="autoZero"/>
        <c:crossBetween val="midCat"/>
      </c:valAx>
      <c:valAx>
        <c:axId val="-2113659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Apparent Compressibility (1/psi)</a:t>
                </a:r>
              </a:p>
            </c:rich>
          </c:tx>
          <c:layout>
            <c:manualLayout>
              <c:xMode val="edge"/>
              <c:yMode val="edge"/>
              <c:x val="0.0220386752239745"/>
              <c:y val="0.2231948557459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-2113665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447750551008"/>
          <c:y val="0.271297737064741"/>
          <c:w val="0.245323355870079"/>
          <c:h val="0.088006605353770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148441</xdr:colOff>
      <xdr:row>84</xdr:row>
      <xdr:rowOff>181515</xdr:rowOff>
    </xdr:from>
    <xdr:to>
      <xdr:col>5</xdr:col>
      <xdr:colOff>311910</xdr:colOff>
      <xdr:row>122</xdr:row>
      <xdr:rowOff>93930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596405</xdr:colOff>
      <xdr:row>75</xdr:row>
      <xdr:rowOff>101602</xdr:rowOff>
    </xdr:from>
    <xdr:to>
      <xdr:col>9</xdr:col>
      <xdr:colOff>397192</xdr:colOff>
      <xdr:row>114</xdr:row>
      <xdr:rowOff>25401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832922</xdr:colOff>
      <xdr:row>54</xdr:row>
      <xdr:rowOff>193221</xdr:rowOff>
    </xdr:from>
    <xdr:to>
      <xdr:col>7</xdr:col>
      <xdr:colOff>808182</xdr:colOff>
      <xdr:row>84</xdr:row>
      <xdr:rowOff>173182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346364</xdr:colOff>
      <xdr:row>7</xdr:row>
      <xdr:rowOff>197920</xdr:rowOff>
    </xdr:from>
    <xdr:to>
      <xdr:col>7</xdr:col>
      <xdr:colOff>544285</xdr:colOff>
      <xdr:row>52</xdr:row>
      <xdr:rowOff>32986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ress%20measurement%20SUMMARY_2015-03-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-09-17 (250 C)"/>
      <sheetName val="2014-10-08 (300 C)"/>
      <sheetName val="2014-10-08 (350 C)"/>
      <sheetName val="2014-10-09 (300 C) "/>
      <sheetName val="2014-10-10 (250 C)"/>
      <sheetName val="2014-10-13 (300 C)"/>
      <sheetName val="2014-10-14 (250 C) "/>
      <sheetName val="2014-10-15 (300 C) 5%PAA"/>
      <sheetName val="2014-10-16 (300 C) constant H2O"/>
      <sheetName val="2014-10-27 (300 C)constant H2O "/>
      <sheetName val="2014-10-23~28 (300 C)"/>
      <sheetName val="2014-10-27~29 (300 C) "/>
      <sheetName val="2014-10-27~29 (300 C)  (2)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Control exp. With water</v>
          </cell>
          <cell r="F2" t="str">
            <v>PAA 1%, in H2O</v>
          </cell>
        </row>
        <row r="5">
          <cell r="B5">
            <v>0</v>
          </cell>
          <cell r="K5">
            <v>0</v>
          </cell>
        </row>
        <row r="6">
          <cell r="B6">
            <v>0.5</v>
          </cell>
          <cell r="K6">
            <v>8</v>
          </cell>
        </row>
        <row r="7">
          <cell r="B7">
            <v>1</v>
          </cell>
          <cell r="K7">
            <v>7</v>
          </cell>
        </row>
        <row r="8">
          <cell r="B8">
            <v>1.5</v>
          </cell>
          <cell r="K8">
            <v>5</v>
          </cell>
        </row>
        <row r="9">
          <cell r="B9">
            <v>2</v>
          </cell>
          <cell r="K9">
            <v>9</v>
          </cell>
        </row>
        <row r="10">
          <cell r="B10">
            <v>2.5</v>
          </cell>
          <cell r="K10">
            <v>12</v>
          </cell>
        </row>
        <row r="11">
          <cell r="B11">
            <v>3</v>
          </cell>
          <cell r="K11">
            <v>12</v>
          </cell>
        </row>
        <row r="12">
          <cell r="B12">
            <v>3.5</v>
          </cell>
          <cell r="K12">
            <v>15</v>
          </cell>
        </row>
        <row r="13">
          <cell r="B13">
            <v>4</v>
          </cell>
          <cell r="K13">
            <v>15</v>
          </cell>
        </row>
        <row r="14">
          <cell r="B14">
            <v>4.5</v>
          </cell>
          <cell r="K14">
            <v>19</v>
          </cell>
        </row>
        <row r="15">
          <cell r="B15">
            <v>5</v>
          </cell>
          <cell r="K15">
            <v>12</v>
          </cell>
        </row>
        <row r="16">
          <cell r="B16">
            <v>5.5</v>
          </cell>
          <cell r="K16">
            <v>22</v>
          </cell>
        </row>
        <row r="17">
          <cell r="B17">
            <v>6</v>
          </cell>
          <cell r="K17">
            <v>24</v>
          </cell>
        </row>
        <row r="18">
          <cell r="B18">
            <v>6.5</v>
          </cell>
          <cell r="K18">
            <v>29</v>
          </cell>
        </row>
        <row r="19">
          <cell r="B19">
            <v>7</v>
          </cell>
          <cell r="K19">
            <v>32</v>
          </cell>
        </row>
        <row r="20">
          <cell r="B20">
            <v>7.5</v>
          </cell>
          <cell r="K20">
            <v>37</v>
          </cell>
        </row>
        <row r="21">
          <cell r="B21">
            <v>8</v>
          </cell>
          <cell r="K21">
            <v>40</v>
          </cell>
        </row>
        <row r="22">
          <cell r="B22">
            <v>8.5</v>
          </cell>
          <cell r="K22">
            <v>42</v>
          </cell>
        </row>
        <row r="23">
          <cell r="B23">
            <v>9</v>
          </cell>
          <cell r="K23">
            <v>47</v>
          </cell>
        </row>
        <row r="24">
          <cell r="B24">
            <v>9.5</v>
          </cell>
          <cell r="K24">
            <v>51</v>
          </cell>
        </row>
        <row r="25">
          <cell r="B25">
            <v>10</v>
          </cell>
          <cell r="K25">
            <v>53</v>
          </cell>
        </row>
        <row r="26">
          <cell r="B26">
            <v>10.5</v>
          </cell>
          <cell r="K26">
            <v>57</v>
          </cell>
        </row>
        <row r="27">
          <cell r="B27">
            <v>11</v>
          </cell>
          <cell r="K27">
            <v>59</v>
          </cell>
        </row>
        <row r="28">
          <cell r="B28">
            <v>11.5</v>
          </cell>
          <cell r="K28">
            <v>58</v>
          </cell>
        </row>
        <row r="29">
          <cell r="B29">
            <v>12</v>
          </cell>
          <cell r="K29">
            <v>61</v>
          </cell>
        </row>
        <row r="30">
          <cell r="B30">
            <v>12.5</v>
          </cell>
          <cell r="K30">
            <v>64</v>
          </cell>
        </row>
        <row r="31">
          <cell r="B31">
            <v>13</v>
          </cell>
          <cell r="K31">
            <v>67</v>
          </cell>
        </row>
        <row r="32">
          <cell r="B32">
            <v>13.5</v>
          </cell>
          <cell r="K32">
            <v>72</v>
          </cell>
        </row>
        <row r="33">
          <cell r="B33">
            <v>14</v>
          </cell>
          <cell r="K33">
            <v>74</v>
          </cell>
        </row>
        <row r="34">
          <cell r="B34">
            <v>14.5</v>
          </cell>
          <cell r="K34">
            <v>69</v>
          </cell>
        </row>
        <row r="35">
          <cell r="B35">
            <v>15</v>
          </cell>
          <cell r="K35">
            <v>73</v>
          </cell>
        </row>
        <row r="36">
          <cell r="B36">
            <v>15.5</v>
          </cell>
          <cell r="K36">
            <v>70</v>
          </cell>
        </row>
        <row r="37">
          <cell r="B37">
            <v>16</v>
          </cell>
          <cell r="K37">
            <v>67</v>
          </cell>
        </row>
        <row r="38">
          <cell r="B38">
            <v>16.5</v>
          </cell>
          <cell r="K38">
            <v>62</v>
          </cell>
        </row>
        <row r="39">
          <cell r="B39">
            <v>17</v>
          </cell>
          <cell r="K39">
            <v>66</v>
          </cell>
        </row>
        <row r="40">
          <cell r="B40">
            <v>17.5</v>
          </cell>
          <cell r="K40">
            <v>65</v>
          </cell>
        </row>
        <row r="41">
          <cell r="B41">
            <v>18</v>
          </cell>
          <cell r="K41">
            <v>65</v>
          </cell>
        </row>
        <row r="42">
          <cell r="B42">
            <v>18.5</v>
          </cell>
          <cell r="K42">
            <v>62</v>
          </cell>
        </row>
        <row r="43">
          <cell r="B43">
            <v>19</v>
          </cell>
          <cell r="K43">
            <v>66</v>
          </cell>
        </row>
        <row r="44">
          <cell r="B44">
            <v>19.5</v>
          </cell>
          <cell r="K44">
            <v>66</v>
          </cell>
        </row>
        <row r="45">
          <cell r="B45">
            <v>20</v>
          </cell>
          <cell r="K45">
            <v>65</v>
          </cell>
        </row>
        <row r="46">
          <cell r="B46">
            <v>20.5</v>
          </cell>
          <cell r="K46">
            <v>68</v>
          </cell>
        </row>
        <row r="47">
          <cell r="B47">
            <v>21</v>
          </cell>
          <cell r="K47">
            <v>67</v>
          </cell>
        </row>
        <row r="48">
          <cell r="B48">
            <v>21.5</v>
          </cell>
          <cell r="K48">
            <v>69</v>
          </cell>
        </row>
        <row r="49">
          <cell r="B49">
            <v>22</v>
          </cell>
          <cell r="K49">
            <v>69</v>
          </cell>
        </row>
        <row r="50">
          <cell r="B50">
            <v>22.5</v>
          </cell>
          <cell r="K50">
            <v>68</v>
          </cell>
        </row>
        <row r="51">
          <cell r="B51">
            <v>23</v>
          </cell>
          <cell r="K51">
            <v>71</v>
          </cell>
        </row>
        <row r="52">
          <cell r="B52">
            <v>23.5</v>
          </cell>
          <cell r="K52">
            <v>75</v>
          </cell>
        </row>
        <row r="53">
          <cell r="B53">
            <v>24</v>
          </cell>
          <cell r="K53">
            <v>71</v>
          </cell>
        </row>
        <row r="54">
          <cell r="B54">
            <v>24.5</v>
          </cell>
          <cell r="K54">
            <v>74</v>
          </cell>
        </row>
        <row r="55">
          <cell r="B55">
            <v>25</v>
          </cell>
          <cell r="K55">
            <v>76</v>
          </cell>
        </row>
        <row r="56">
          <cell r="B56">
            <v>25.5</v>
          </cell>
          <cell r="K56">
            <v>80</v>
          </cell>
        </row>
        <row r="57">
          <cell r="B57">
            <v>26</v>
          </cell>
          <cell r="K57">
            <v>82</v>
          </cell>
        </row>
        <row r="58">
          <cell r="B58">
            <v>26.5</v>
          </cell>
          <cell r="K58">
            <v>81</v>
          </cell>
        </row>
        <row r="59">
          <cell r="B59">
            <v>27</v>
          </cell>
          <cell r="K59">
            <v>84</v>
          </cell>
        </row>
        <row r="60">
          <cell r="B60">
            <v>27.5</v>
          </cell>
          <cell r="K60">
            <v>82</v>
          </cell>
        </row>
        <row r="61">
          <cell r="B61">
            <v>28</v>
          </cell>
          <cell r="K61">
            <v>82</v>
          </cell>
        </row>
        <row r="62">
          <cell r="B62">
            <v>28.5</v>
          </cell>
          <cell r="K62">
            <v>88</v>
          </cell>
        </row>
        <row r="63">
          <cell r="B63">
            <v>29</v>
          </cell>
          <cell r="K63">
            <v>90</v>
          </cell>
        </row>
        <row r="64">
          <cell r="B64">
            <v>29.5</v>
          </cell>
          <cell r="K64">
            <v>96</v>
          </cell>
        </row>
        <row r="65">
          <cell r="B65">
            <v>30</v>
          </cell>
          <cell r="K65">
            <v>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topLeftCell="A2" zoomScale="77" zoomScaleNormal="77" zoomScalePageLayoutView="77" workbookViewId="0">
      <selection activeCell="C82" sqref="C82:C83"/>
    </sheetView>
  </sheetViews>
  <sheetFormatPr baseColWidth="10" defaultColWidth="8.83203125" defaultRowHeight="15" x14ac:dyDescent="0"/>
  <cols>
    <col min="1" max="1" width="12.6640625" customWidth="1"/>
    <col min="2" max="2" width="14.5" customWidth="1"/>
    <col min="3" max="3" width="19.1640625" customWidth="1"/>
    <col min="4" max="9" width="23.33203125" customWidth="1"/>
    <col min="10" max="10" width="5.5" customWidth="1"/>
    <col min="11" max="11" width="12.33203125" customWidth="1"/>
    <col min="12" max="12" width="11.5" customWidth="1"/>
    <col min="13" max="13" width="19.5" customWidth="1"/>
    <col min="14" max="16" width="25.6640625" customWidth="1"/>
    <col min="17" max="17" width="6.6640625" customWidth="1"/>
    <col min="18" max="18" width="19.6640625" customWidth="1"/>
    <col min="19" max="19" width="22.33203125" customWidth="1"/>
    <col min="20" max="20" width="25.1640625" customWidth="1"/>
    <col min="21" max="21" width="24.6640625" bestFit="1" customWidth="1"/>
    <col min="22" max="24" width="35" customWidth="1"/>
  </cols>
  <sheetData>
    <row r="1" spans="1:24">
      <c r="A1" t="s">
        <v>13</v>
      </c>
      <c r="K1" t="s">
        <v>13</v>
      </c>
    </row>
    <row r="2" spans="1:24">
      <c r="A2" t="s">
        <v>14</v>
      </c>
      <c r="K2" t="s">
        <v>15</v>
      </c>
    </row>
    <row r="3" spans="1:24">
      <c r="A3" s="1">
        <v>41922</v>
      </c>
      <c r="B3" t="s">
        <v>0</v>
      </c>
      <c r="K3" t="s">
        <v>0</v>
      </c>
      <c r="W3" s="5" t="s">
        <v>24</v>
      </c>
    </row>
    <row r="4" spans="1:24">
      <c r="A4" t="s">
        <v>1</v>
      </c>
      <c r="K4" t="s">
        <v>2</v>
      </c>
    </row>
    <row r="5" spans="1:24">
      <c r="A5" t="s">
        <v>3</v>
      </c>
      <c r="K5" t="s">
        <v>4</v>
      </c>
      <c r="W5" t="s">
        <v>28</v>
      </c>
      <c r="X5" t="s">
        <v>27</v>
      </c>
    </row>
    <row r="6" spans="1:24">
      <c r="A6" t="s">
        <v>5</v>
      </c>
      <c r="B6" t="s">
        <v>6</v>
      </c>
      <c r="C6" t="s">
        <v>7</v>
      </c>
      <c r="D6" t="s">
        <v>8</v>
      </c>
      <c r="E6" t="s">
        <v>19</v>
      </c>
      <c r="F6" t="s">
        <v>16</v>
      </c>
      <c r="G6" t="s">
        <v>17</v>
      </c>
      <c r="H6" t="s">
        <v>18</v>
      </c>
      <c r="I6" t="s">
        <v>20</v>
      </c>
      <c r="K6" t="s">
        <v>5</v>
      </c>
      <c r="L6" t="s">
        <v>6</v>
      </c>
      <c r="M6" t="s">
        <v>7</v>
      </c>
      <c r="N6" t="s">
        <v>8</v>
      </c>
      <c r="O6" t="s">
        <v>18</v>
      </c>
      <c r="P6" t="s">
        <v>21</v>
      </c>
      <c r="R6" t="s">
        <v>9</v>
      </c>
      <c r="T6" t="s">
        <v>19</v>
      </c>
      <c r="U6" t="s">
        <v>22</v>
      </c>
      <c r="V6" t="s">
        <v>23</v>
      </c>
      <c r="W6" t="s">
        <v>25</v>
      </c>
      <c r="X6" t="s">
        <v>26</v>
      </c>
    </row>
    <row r="7" spans="1:24">
      <c r="A7">
        <f>B7*0.3</f>
        <v>0</v>
      </c>
      <c r="B7">
        <v>0</v>
      </c>
      <c r="C7">
        <v>2150</v>
      </c>
      <c r="D7" s="2">
        <v>247.4</v>
      </c>
      <c r="E7" s="4">
        <f>A7/(9+A7)</f>
        <v>0</v>
      </c>
      <c r="F7" s="2">
        <f>9+A7</f>
        <v>9</v>
      </c>
      <c r="G7" s="4">
        <f>LN(F7)</f>
        <v>2.1972245773362196</v>
      </c>
      <c r="H7" s="4">
        <f>(G8-G7)/(C8-C7)</f>
        <v>2.6236987224143645E-4</v>
      </c>
      <c r="I7" s="4"/>
      <c r="J7" s="2"/>
      <c r="K7">
        <f>L7*0.3</f>
        <v>0</v>
      </c>
      <c r="L7">
        <v>0</v>
      </c>
      <c r="M7">
        <v>2150</v>
      </c>
      <c r="N7" s="2">
        <v>248.8</v>
      </c>
      <c r="O7" s="4">
        <f>(G8-G7)/(M8-M7)</f>
        <v>2.3280706973535908E-4</v>
      </c>
      <c r="P7" s="4"/>
      <c r="Q7" s="2"/>
      <c r="R7">
        <f t="shared" ref="R7:R67" si="0">M7-C7</f>
        <v>0</v>
      </c>
    </row>
    <row r="8" spans="1:24">
      <c r="A8">
        <f t="shared" ref="A8:A67" si="1">B8*0.3</f>
        <v>0.15</v>
      </c>
      <c r="B8">
        <v>0.5</v>
      </c>
      <c r="C8">
        <v>2213</v>
      </c>
      <c r="D8" s="2">
        <v>247.3</v>
      </c>
      <c r="E8" s="4">
        <f t="shared" ref="E8:E66" si="2">A8/(9+A8)</f>
        <v>1.6393442622950817E-2</v>
      </c>
      <c r="F8" s="2">
        <f t="shared" ref="F8:F67" si="3">9+A8</f>
        <v>9.15</v>
      </c>
      <c r="G8" s="4">
        <f t="shared" ref="G8:G67" si="4">LN(F8)</f>
        <v>2.2137538792874301</v>
      </c>
      <c r="H8" s="4">
        <f t="shared" ref="H8:H66" si="5">(G9-G8)/(C9-C8)</f>
        <v>3.0680228059962861E-4</v>
      </c>
      <c r="I8" s="4">
        <f>(G9-G7)/(C9-C7)</f>
        <v>2.8267088640509321E-4</v>
      </c>
      <c r="J8" s="2"/>
      <c r="K8">
        <f t="shared" ref="K8:K67" si="6">L8*0.3</f>
        <v>0.15</v>
      </c>
      <c r="L8">
        <v>0.5</v>
      </c>
      <c r="M8">
        <v>2221</v>
      </c>
      <c r="N8" s="2">
        <v>248.8</v>
      </c>
      <c r="O8" s="4">
        <f t="shared" ref="O8:O66" si="7">(G9-G8)/(M9-M8)</f>
        <v>3.1270232445731376E-4</v>
      </c>
      <c r="P8" s="4">
        <f>(G9-G7)/(M9-M7)</f>
        <v>2.665839253901692E-4</v>
      </c>
      <c r="Q8" s="2"/>
      <c r="R8">
        <f t="shared" si="0"/>
        <v>8</v>
      </c>
      <c r="T8">
        <v>1.6393442622950817E-2</v>
      </c>
      <c r="U8">
        <v>2.8267088640509321E-4</v>
      </c>
      <c r="V8">
        <v>2.665839253901692E-4</v>
      </c>
      <c r="W8">
        <f>U8/6894.76</f>
        <v>4.0997929790898189E-8</v>
      </c>
      <c r="X8">
        <f>V8/6894.76</f>
        <v>3.866471427434301E-8</v>
      </c>
    </row>
    <row r="9" spans="1:24">
      <c r="A9">
        <f t="shared" si="1"/>
        <v>0.3</v>
      </c>
      <c r="B9">
        <v>1</v>
      </c>
      <c r="C9">
        <v>2266</v>
      </c>
      <c r="D9" s="2">
        <v>247.3</v>
      </c>
      <c r="E9" s="4">
        <f t="shared" si="2"/>
        <v>3.2258064516129031E-2</v>
      </c>
      <c r="F9" s="2">
        <f t="shared" si="3"/>
        <v>9.3000000000000007</v>
      </c>
      <c r="G9" s="4">
        <f t="shared" si="4"/>
        <v>2.2300144001592104</v>
      </c>
      <c r="H9" s="4">
        <f t="shared" si="5"/>
        <v>2.963026175266834E-4</v>
      </c>
      <c r="I9" s="4">
        <f t="shared" ref="I9:I66" si="8">(G10-G8)/(C10-C8)</f>
        <v>3.0150338521702077E-4</v>
      </c>
      <c r="J9" s="2"/>
      <c r="K9">
        <f t="shared" si="6"/>
        <v>0.3</v>
      </c>
      <c r="L9">
        <v>1</v>
      </c>
      <c r="M9">
        <v>2273</v>
      </c>
      <c r="N9" s="2">
        <v>248.8</v>
      </c>
      <c r="O9" s="4">
        <f t="shared" si="7"/>
        <v>3.0769887204694048E-4</v>
      </c>
      <c r="P9" s="4">
        <f t="shared" ref="P9:P66" si="9">(G10-G8)/(M10-M8)</f>
        <v>3.102005982521271E-4</v>
      </c>
      <c r="Q9" s="2"/>
      <c r="R9">
        <f t="shared" si="0"/>
        <v>7</v>
      </c>
      <c r="T9">
        <v>3.2258064516129031E-2</v>
      </c>
      <c r="U9">
        <v>3.0150338521702077E-4</v>
      </c>
      <c r="V9">
        <v>3.102005982521271E-4</v>
      </c>
      <c r="W9">
        <f t="shared" ref="W9:W66" si="10">U9/6894.76</f>
        <v>4.3729351742050595E-8</v>
      </c>
      <c r="X9">
        <f t="shared" ref="X9:X66" si="11">V9/6894.76</f>
        <v>4.4990775349994358E-8</v>
      </c>
    </row>
    <row r="10" spans="1:24">
      <c r="A10">
        <f t="shared" si="1"/>
        <v>0.44999999999999996</v>
      </c>
      <c r="B10">
        <v>1.5</v>
      </c>
      <c r="C10">
        <v>2320</v>
      </c>
      <c r="D10" s="2">
        <v>247.4</v>
      </c>
      <c r="E10" s="4">
        <f t="shared" si="2"/>
        <v>4.7619047619047616E-2</v>
      </c>
      <c r="F10" s="2">
        <f t="shared" si="3"/>
        <v>9.4499999999999993</v>
      </c>
      <c r="G10" s="4">
        <f t="shared" si="4"/>
        <v>2.2460147415056513</v>
      </c>
      <c r="H10" s="4">
        <f t="shared" si="5"/>
        <v>3.499634881808748E-4</v>
      </c>
      <c r="I10" s="4">
        <f t="shared" si="8"/>
        <v>3.2069392236949766E-4</v>
      </c>
      <c r="J10" s="2"/>
      <c r="K10">
        <f t="shared" si="6"/>
        <v>0.44999999999999996</v>
      </c>
      <c r="L10">
        <v>1.5</v>
      </c>
      <c r="M10">
        <v>2325</v>
      </c>
      <c r="N10" s="2">
        <v>248.8</v>
      </c>
      <c r="O10" s="4">
        <f t="shared" si="7"/>
        <v>3.2139504016610951E-4</v>
      </c>
      <c r="P10" s="4">
        <f t="shared" si="9"/>
        <v>3.1434354766911158E-4</v>
      </c>
      <c r="Q10" s="2"/>
      <c r="R10">
        <f t="shared" si="0"/>
        <v>5</v>
      </c>
      <c r="T10">
        <v>4.7619047619047616E-2</v>
      </c>
      <c r="U10">
        <v>3.2069392236949766E-4</v>
      </c>
      <c r="V10">
        <v>3.1434354766911158E-4</v>
      </c>
      <c r="W10">
        <f t="shared" si="10"/>
        <v>4.6512702743749983E-8</v>
      </c>
      <c r="X10">
        <f t="shared" si="11"/>
        <v>4.559165912506187E-8</v>
      </c>
    </row>
    <row r="11" spans="1:24">
      <c r="A11">
        <f t="shared" si="1"/>
        <v>0.6</v>
      </c>
      <c r="B11">
        <v>2</v>
      </c>
      <c r="C11">
        <v>2365</v>
      </c>
      <c r="D11" s="2">
        <v>247.5</v>
      </c>
      <c r="E11" s="4">
        <f t="shared" si="2"/>
        <v>6.25E-2</v>
      </c>
      <c r="F11" s="2">
        <f t="shared" si="3"/>
        <v>9.6</v>
      </c>
      <c r="G11" s="4">
        <f t="shared" si="4"/>
        <v>2.2617630984737906</v>
      </c>
      <c r="H11" s="4">
        <f t="shared" si="5"/>
        <v>3.2987630927585753E-4</v>
      </c>
      <c r="I11" s="4">
        <f t="shared" si="8"/>
        <v>3.3970155982722465E-4</v>
      </c>
      <c r="J11" s="2"/>
      <c r="K11">
        <f t="shared" si="6"/>
        <v>0.6</v>
      </c>
      <c r="L11">
        <v>2</v>
      </c>
      <c r="M11">
        <v>2374</v>
      </c>
      <c r="N11" s="2">
        <v>249</v>
      </c>
      <c r="O11" s="4">
        <f t="shared" si="7"/>
        <v>3.1008373071930609E-4</v>
      </c>
      <c r="P11" s="4">
        <f t="shared" si="9"/>
        <v>3.1568225761721886E-4</v>
      </c>
      <c r="Q11" s="2"/>
      <c r="R11">
        <f t="shared" si="0"/>
        <v>9</v>
      </c>
      <c r="T11">
        <v>6.25E-2</v>
      </c>
      <c r="U11">
        <v>3.3970155982722465E-4</v>
      </c>
      <c r="V11">
        <v>3.1568225761721886E-4</v>
      </c>
      <c r="W11">
        <f t="shared" si="10"/>
        <v>4.9269526397905749E-8</v>
      </c>
      <c r="X11">
        <f t="shared" si="11"/>
        <v>4.5785822511185138E-8</v>
      </c>
    </row>
    <row r="12" spans="1:24">
      <c r="A12">
        <f t="shared" si="1"/>
        <v>0.75</v>
      </c>
      <c r="B12">
        <v>2.5</v>
      </c>
      <c r="C12">
        <v>2412</v>
      </c>
      <c r="D12" s="2">
        <v>247.6</v>
      </c>
      <c r="E12" s="4">
        <f t="shared" si="2"/>
        <v>7.6923076923076927E-2</v>
      </c>
      <c r="F12" s="2">
        <f t="shared" si="3"/>
        <v>9.75</v>
      </c>
      <c r="G12" s="4">
        <f t="shared" si="4"/>
        <v>2.2772672850097559</v>
      </c>
      <c r="H12" s="4">
        <f t="shared" si="5"/>
        <v>3.0534944261576767E-4</v>
      </c>
      <c r="I12" s="4">
        <f t="shared" si="8"/>
        <v>3.1723359450261531E-4</v>
      </c>
      <c r="J12" s="2"/>
      <c r="K12">
        <f t="shared" si="6"/>
        <v>0.75</v>
      </c>
      <c r="L12">
        <v>2.5</v>
      </c>
      <c r="M12">
        <v>2424</v>
      </c>
      <c r="N12" s="2">
        <v>249.1</v>
      </c>
      <c r="O12" s="4">
        <f t="shared" si="7"/>
        <v>3.0534944261576767E-4</v>
      </c>
      <c r="P12" s="4">
        <f t="shared" si="9"/>
        <v>3.0771658666753685E-4</v>
      </c>
      <c r="Q12" s="2"/>
      <c r="R12">
        <f t="shared" si="0"/>
        <v>12</v>
      </c>
      <c r="T12">
        <v>7.6923076923076927E-2</v>
      </c>
      <c r="U12">
        <v>3.1723359450261531E-4</v>
      </c>
      <c r="V12">
        <v>3.0771658666753685E-4</v>
      </c>
      <c r="W12">
        <f t="shared" si="10"/>
        <v>4.6010824815166196E-8</v>
      </c>
      <c r="X12">
        <f t="shared" si="11"/>
        <v>4.4630500070711214E-8</v>
      </c>
    </row>
    <row r="13" spans="1:24">
      <c r="A13">
        <f t="shared" si="1"/>
        <v>0.89999999999999991</v>
      </c>
      <c r="B13">
        <v>3</v>
      </c>
      <c r="C13">
        <v>2462</v>
      </c>
      <c r="D13" s="2">
        <v>247.7</v>
      </c>
      <c r="E13" s="4">
        <f t="shared" si="2"/>
        <v>9.0909090909090898E-2</v>
      </c>
      <c r="F13" s="2">
        <f t="shared" si="3"/>
        <v>9.9</v>
      </c>
      <c r="G13" s="4">
        <f t="shared" si="4"/>
        <v>2.2925347571405443</v>
      </c>
      <c r="H13" s="4">
        <f t="shared" si="5"/>
        <v>3.0689545641919471E-4</v>
      </c>
      <c r="I13" s="4">
        <f t="shared" si="8"/>
        <v>3.0611464136695885E-4</v>
      </c>
      <c r="J13" s="2"/>
      <c r="K13">
        <f t="shared" si="6"/>
        <v>0.89999999999999991</v>
      </c>
      <c r="L13">
        <v>3</v>
      </c>
      <c r="M13">
        <v>2474</v>
      </c>
      <c r="N13" s="2">
        <v>249.1</v>
      </c>
      <c r="O13" s="4">
        <f t="shared" si="7"/>
        <v>2.8918994931808733E-4</v>
      </c>
      <c r="P13" s="4">
        <f t="shared" si="9"/>
        <v>2.9711126956204827E-4</v>
      </c>
      <c r="Q13" s="2"/>
      <c r="R13">
        <f t="shared" si="0"/>
        <v>12</v>
      </c>
      <c r="T13">
        <v>9.0909090909090898E-2</v>
      </c>
      <c r="U13">
        <v>3.0611464136695885E-4</v>
      </c>
      <c r="V13">
        <v>2.9711126956204827E-4</v>
      </c>
      <c r="W13">
        <f t="shared" si="10"/>
        <v>4.4398157639563793E-8</v>
      </c>
      <c r="X13">
        <f t="shared" si="11"/>
        <v>4.3092329473694264E-8</v>
      </c>
    </row>
    <row r="14" spans="1:24">
      <c r="A14">
        <f t="shared" si="1"/>
        <v>1.05</v>
      </c>
      <c r="B14">
        <v>3.5</v>
      </c>
      <c r="C14">
        <v>2511</v>
      </c>
      <c r="D14" s="2">
        <v>247.8</v>
      </c>
      <c r="E14" s="4">
        <f t="shared" si="2"/>
        <v>0.1044776119402985</v>
      </c>
      <c r="F14" s="2">
        <f t="shared" si="3"/>
        <v>10.050000000000001</v>
      </c>
      <c r="G14" s="4">
        <f t="shared" si="4"/>
        <v>2.3075726345050849</v>
      </c>
      <c r="H14" s="4">
        <f t="shared" si="5"/>
        <v>2.8490549586808358E-4</v>
      </c>
      <c r="I14" s="4">
        <f t="shared" si="8"/>
        <v>2.9557389257109791E-4</v>
      </c>
      <c r="J14" s="2"/>
      <c r="K14">
        <f t="shared" si="6"/>
        <v>1.05</v>
      </c>
      <c r="L14">
        <v>3.5</v>
      </c>
      <c r="M14">
        <v>2526</v>
      </c>
      <c r="N14" s="2">
        <v>249.1</v>
      </c>
      <c r="O14" s="4">
        <f t="shared" si="7"/>
        <v>2.8490549586808358E-4</v>
      </c>
      <c r="P14" s="4">
        <f t="shared" si="9"/>
        <v>2.8704772259308548E-4</v>
      </c>
      <c r="Q14" s="2"/>
      <c r="R14">
        <f t="shared" si="0"/>
        <v>15</v>
      </c>
      <c r="T14">
        <v>0.1044776119402985</v>
      </c>
      <c r="U14">
        <v>2.9557389257109791E-4</v>
      </c>
      <c r="V14">
        <v>2.8704772259308548E-4</v>
      </c>
      <c r="W14">
        <f t="shared" si="10"/>
        <v>4.2869351880427732E-8</v>
      </c>
      <c r="X14">
        <f t="shared" si="11"/>
        <v>4.1632735960800012E-8</v>
      </c>
    </row>
    <row r="15" spans="1:24">
      <c r="A15">
        <f t="shared" si="1"/>
        <v>1.2</v>
      </c>
      <c r="B15">
        <v>4</v>
      </c>
      <c r="C15">
        <v>2563</v>
      </c>
      <c r="D15" s="2">
        <v>247.8</v>
      </c>
      <c r="E15" s="4">
        <f t="shared" si="2"/>
        <v>0.11764705882352941</v>
      </c>
      <c r="F15" s="2">
        <f t="shared" si="3"/>
        <v>10.199999999999999</v>
      </c>
      <c r="G15" s="4">
        <f t="shared" si="4"/>
        <v>2.3223877202902252</v>
      </c>
      <c r="H15" s="4">
        <f t="shared" si="5"/>
        <v>2.8625096904221018E-4</v>
      </c>
      <c r="I15" s="4">
        <f t="shared" si="8"/>
        <v>2.8557170103197155E-4</v>
      </c>
      <c r="J15" s="2"/>
      <c r="K15">
        <f t="shared" si="6"/>
        <v>1.2</v>
      </c>
      <c r="L15">
        <v>4</v>
      </c>
      <c r="M15">
        <v>2578</v>
      </c>
      <c r="N15" s="2">
        <v>249.3</v>
      </c>
      <c r="O15" s="4">
        <f t="shared" si="7"/>
        <v>2.6543271674823126E-4</v>
      </c>
      <c r="P15" s="4">
        <f t="shared" si="9"/>
        <v>2.7489612342329969E-4</v>
      </c>
      <c r="Q15" s="2"/>
      <c r="R15">
        <f t="shared" si="0"/>
        <v>15</v>
      </c>
      <c r="T15">
        <v>0.11764705882352941</v>
      </c>
      <c r="U15">
        <v>2.8557170103197155E-4</v>
      </c>
      <c r="V15">
        <v>2.7489612342329969E-4</v>
      </c>
      <c r="W15">
        <f t="shared" si="10"/>
        <v>4.1418657216780793E-8</v>
      </c>
      <c r="X15">
        <f t="shared" si="11"/>
        <v>3.987029619933104E-8</v>
      </c>
    </row>
    <row r="16" spans="1:24">
      <c r="A16">
        <f t="shared" si="1"/>
        <v>1.3499999999999999</v>
      </c>
      <c r="B16">
        <v>4.5</v>
      </c>
      <c r="C16">
        <v>2614</v>
      </c>
      <c r="D16" s="2">
        <v>248.1</v>
      </c>
      <c r="E16" s="4">
        <f t="shared" si="2"/>
        <v>0.13043478260869565</v>
      </c>
      <c r="F16" s="2">
        <f t="shared" si="3"/>
        <v>10.35</v>
      </c>
      <c r="G16" s="4">
        <f t="shared" si="4"/>
        <v>2.3369865197113779</v>
      </c>
      <c r="H16" s="4">
        <f t="shared" si="5"/>
        <v>2.7670648946345532E-4</v>
      </c>
      <c r="I16" s="4">
        <f t="shared" si="8"/>
        <v>2.8143239682769318E-4</v>
      </c>
      <c r="J16" s="2"/>
      <c r="K16">
        <f t="shared" si="6"/>
        <v>1.3499999999999999</v>
      </c>
      <c r="L16">
        <v>4.5</v>
      </c>
      <c r="M16">
        <v>2633</v>
      </c>
      <c r="N16" s="2">
        <v>249.3</v>
      </c>
      <c r="O16" s="4">
        <f t="shared" si="7"/>
        <v>3.1974972115777058E-4</v>
      </c>
      <c r="P16" s="4">
        <f t="shared" si="9"/>
        <v>2.8987536873252394E-4</v>
      </c>
      <c r="Q16" s="2"/>
      <c r="R16">
        <f t="shared" si="0"/>
        <v>19</v>
      </c>
      <c r="T16">
        <v>0.13043478260869565</v>
      </c>
      <c r="U16">
        <v>2.8143239682769318E-4</v>
      </c>
      <c r="V16">
        <v>2.8987536873252394E-4</v>
      </c>
      <c r="W16">
        <f t="shared" si="10"/>
        <v>4.0818302134910159E-8</v>
      </c>
      <c r="X16">
        <f t="shared" si="11"/>
        <v>4.2042851198957461E-8</v>
      </c>
    </row>
    <row r="17" spans="1:24">
      <c r="A17">
        <f t="shared" si="1"/>
        <v>1.5</v>
      </c>
      <c r="B17">
        <v>5</v>
      </c>
      <c r="C17">
        <v>2666</v>
      </c>
      <c r="D17" s="2">
        <v>248.1</v>
      </c>
      <c r="E17" s="4">
        <f t="shared" si="2"/>
        <v>0.14285714285714285</v>
      </c>
      <c r="F17" s="2">
        <f t="shared" si="3"/>
        <v>10.5</v>
      </c>
      <c r="G17" s="4">
        <f t="shared" si="4"/>
        <v>2.3513752571634776</v>
      </c>
      <c r="H17" s="4">
        <f t="shared" si="5"/>
        <v>2.6267842577697305E-4</v>
      </c>
      <c r="I17" s="4">
        <f t="shared" si="8"/>
        <v>2.6956011739675683E-4</v>
      </c>
      <c r="J17" s="2"/>
      <c r="K17">
        <f t="shared" si="6"/>
        <v>1.5</v>
      </c>
      <c r="L17">
        <v>5</v>
      </c>
      <c r="M17">
        <v>2678</v>
      </c>
      <c r="N17" s="2">
        <v>249.4</v>
      </c>
      <c r="O17" s="4">
        <f t="shared" si="7"/>
        <v>2.2163492174932103E-4</v>
      </c>
      <c r="P17" s="4">
        <f t="shared" si="9"/>
        <v>2.6214103159684609E-4</v>
      </c>
      <c r="Q17" s="2"/>
      <c r="R17">
        <f t="shared" si="0"/>
        <v>12</v>
      </c>
      <c r="T17">
        <v>0.14285714285714285</v>
      </c>
      <c r="U17">
        <v>2.6956011739675683E-4</v>
      </c>
      <c r="V17">
        <v>2.6214103159684609E-4</v>
      </c>
      <c r="W17">
        <f t="shared" si="10"/>
        <v>3.9096374260562636E-8</v>
      </c>
      <c r="X17">
        <f t="shared" si="11"/>
        <v>3.8020327262565497E-8</v>
      </c>
    </row>
    <row r="18" spans="1:24">
      <c r="A18">
        <f t="shared" si="1"/>
        <v>1.65</v>
      </c>
      <c r="B18">
        <v>5.5</v>
      </c>
      <c r="C18">
        <v>2720</v>
      </c>
      <c r="D18" s="2">
        <v>248.2</v>
      </c>
      <c r="E18" s="4">
        <f t="shared" si="2"/>
        <v>0.15492957746478872</v>
      </c>
      <c r="F18" s="2">
        <f t="shared" si="3"/>
        <v>10.65</v>
      </c>
      <c r="G18" s="4">
        <f t="shared" si="4"/>
        <v>2.3655598921554342</v>
      </c>
      <c r="H18" s="4">
        <f t="shared" si="5"/>
        <v>2.5429530863163374E-4</v>
      </c>
      <c r="I18" s="4">
        <f t="shared" si="8"/>
        <v>2.5844841253849906E-4</v>
      </c>
      <c r="J18" s="2"/>
      <c r="K18">
        <f t="shared" si="6"/>
        <v>1.65</v>
      </c>
      <c r="L18">
        <v>5.5</v>
      </c>
      <c r="M18">
        <v>2742</v>
      </c>
      <c r="N18" s="2">
        <v>249.5</v>
      </c>
      <c r="O18" s="4">
        <f t="shared" si="7"/>
        <v>2.4537266622350621E-4</v>
      </c>
      <c r="P18" s="4">
        <f t="shared" si="9"/>
        <v>2.3281716501401985E-4</v>
      </c>
      <c r="Q18" s="2"/>
      <c r="R18">
        <f t="shared" si="0"/>
        <v>22</v>
      </c>
      <c r="T18">
        <v>0.15492957746478872</v>
      </c>
      <c r="U18">
        <v>2.5844841253849906E-4</v>
      </c>
      <c r="V18">
        <v>2.3281716501401985E-4</v>
      </c>
      <c r="W18">
        <f t="shared" si="10"/>
        <v>3.7484758358303854E-8</v>
      </c>
      <c r="X18">
        <f t="shared" si="11"/>
        <v>3.3767261661612566E-8</v>
      </c>
    </row>
    <row r="19" spans="1:24">
      <c r="A19">
        <f t="shared" si="1"/>
        <v>1.7999999999999998</v>
      </c>
      <c r="B19">
        <v>6</v>
      </c>
      <c r="C19">
        <v>2775</v>
      </c>
      <c r="D19" s="2">
        <v>248.3</v>
      </c>
      <c r="E19" s="4">
        <f t="shared" si="2"/>
        <v>0.16666666666666663</v>
      </c>
      <c r="F19" s="2">
        <f t="shared" si="3"/>
        <v>10.8</v>
      </c>
      <c r="G19" s="4">
        <f t="shared" si="4"/>
        <v>2.379546134130174</v>
      </c>
      <c r="H19" s="4">
        <f t="shared" si="5"/>
        <v>2.5078767513337524E-4</v>
      </c>
      <c r="I19" s="4">
        <f t="shared" si="8"/>
        <v>2.5254149188250452E-4</v>
      </c>
      <c r="J19" s="2"/>
      <c r="K19">
        <f t="shared" si="6"/>
        <v>1.7999999999999998</v>
      </c>
      <c r="L19">
        <v>6</v>
      </c>
      <c r="M19">
        <v>2799</v>
      </c>
      <c r="N19" s="2">
        <v>249.6</v>
      </c>
      <c r="O19" s="4">
        <f t="shared" si="7"/>
        <v>2.29888702205594E-4</v>
      </c>
      <c r="P19" s="4">
        <f t="shared" si="9"/>
        <v>2.374321718553461E-4</v>
      </c>
      <c r="Q19" s="2"/>
      <c r="R19">
        <f t="shared" si="0"/>
        <v>24</v>
      </c>
      <c r="T19">
        <v>0.16666666666666663</v>
      </c>
      <c r="U19">
        <v>2.5254149188250452E-4</v>
      </c>
      <c r="V19">
        <v>2.374321718553461E-4</v>
      </c>
      <c r="W19">
        <f t="shared" si="10"/>
        <v>3.6628032285750991E-8</v>
      </c>
      <c r="X19">
        <f t="shared" si="11"/>
        <v>3.4436611550706059E-8</v>
      </c>
    </row>
    <row r="20" spans="1:24">
      <c r="A20">
        <f t="shared" si="1"/>
        <v>1.95</v>
      </c>
      <c r="B20">
        <v>6.5</v>
      </c>
      <c r="C20">
        <v>2830</v>
      </c>
      <c r="D20" s="2">
        <v>248.4</v>
      </c>
      <c r="E20" s="4">
        <f t="shared" si="2"/>
        <v>0.17808219178082194</v>
      </c>
      <c r="F20" s="2">
        <f t="shared" si="3"/>
        <v>10.95</v>
      </c>
      <c r="G20" s="4">
        <f t="shared" si="4"/>
        <v>2.3933394562625097</v>
      </c>
      <c r="H20" s="4">
        <f t="shared" si="5"/>
        <v>2.3869565010138234E-4</v>
      </c>
      <c r="I20" s="4">
        <f t="shared" si="8"/>
        <v>2.4463369810816461E-4</v>
      </c>
      <c r="J20" s="2"/>
      <c r="K20">
        <f t="shared" si="6"/>
        <v>1.95</v>
      </c>
      <c r="L20">
        <v>6.5</v>
      </c>
      <c r="M20">
        <v>2859</v>
      </c>
      <c r="N20" s="2">
        <v>249.8</v>
      </c>
      <c r="O20" s="4">
        <f t="shared" si="7"/>
        <v>2.2676086759631324E-4</v>
      </c>
      <c r="P20" s="4">
        <f t="shared" si="9"/>
        <v>2.283247849009536E-4</v>
      </c>
      <c r="Q20" s="2"/>
      <c r="R20">
        <f t="shared" si="0"/>
        <v>29</v>
      </c>
      <c r="T20">
        <v>0.17808219178082194</v>
      </c>
      <c r="U20">
        <v>2.4463369810816461E-4</v>
      </c>
      <c r="V20">
        <v>2.283247849009536E-4</v>
      </c>
      <c r="W20">
        <f t="shared" si="10"/>
        <v>3.5481104216559331E-8</v>
      </c>
      <c r="X20">
        <f t="shared" si="11"/>
        <v>3.3115697268788703E-8</v>
      </c>
    </row>
    <row r="21" spans="1:24">
      <c r="A21">
        <f t="shared" si="1"/>
        <v>2.1</v>
      </c>
      <c r="B21">
        <v>7</v>
      </c>
      <c r="C21">
        <v>2887</v>
      </c>
      <c r="D21" s="2">
        <v>248.5</v>
      </c>
      <c r="E21" s="4">
        <f t="shared" si="2"/>
        <v>0.1891891891891892</v>
      </c>
      <c r="F21" s="2">
        <f t="shared" si="3"/>
        <v>11.1</v>
      </c>
      <c r="G21" s="4">
        <f t="shared" si="4"/>
        <v>2.4069451083182885</v>
      </c>
      <c r="H21" s="4">
        <f t="shared" si="5"/>
        <v>2.3143138503691073E-4</v>
      </c>
      <c r="I21" s="4">
        <f t="shared" si="8"/>
        <v>2.3503193380799666E-4</v>
      </c>
      <c r="J21" s="2"/>
      <c r="K21">
        <f t="shared" si="6"/>
        <v>2.1</v>
      </c>
      <c r="L21">
        <v>7</v>
      </c>
      <c r="M21">
        <v>2919</v>
      </c>
      <c r="N21" s="2">
        <v>249.8</v>
      </c>
      <c r="O21" s="4">
        <f t="shared" si="7"/>
        <v>2.1306381479588608E-4</v>
      </c>
      <c r="P21" s="4">
        <f t="shared" si="9"/>
        <v>2.1974530396682616E-4</v>
      </c>
      <c r="Q21" s="2"/>
      <c r="R21">
        <f t="shared" si="0"/>
        <v>32</v>
      </c>
      <c r="T21">
        <v>0.1891891891891892</v>
      </c>
      <c r="U21">
        <v>2.3503193380799666E-4</v>
      </c>
      <c r="V21">
        <v>2.1974530396682616E-4</v>
      </c>
      <c r="W21">
        <f t="shared" si="10"/>
        <v>3.408848659097585E-8</v>
      </c>
      <c r="X21">
        <f t="shared" si="11"/>
        <v>3.1871349251725391E-8</v>
      </c>
    </row>
    <row r="22" spans="1:24">
      <c r="A22">
        <f t="shared" si="1"/>
        <v>2.25</v>
      </c>
      <c r="B22">
        <v>7.5</v>
      </c>
      <c r="C22">
        <v>2945</v>
      </c>
      <c r="D22" s="2">
        <v>248.6</v>
      </c>
      <c r="E22" s="4">
        <f t="shared" si="2"/>
        <v>0.2</v>
      </c>
      <c r="F22" s="2">
        <f t="shared" si="3"/>
        <v>11.25</v>
      </c>
      <c r="G22" s="4">
        <f t="shared" si="4"/>
        <v>2.4203681286504293</v>
      </c>
      <c r="H22" s="4">
        <f t="shared" si="5"/>
        <v>2.2075377916700814E-4</v>
      </c>
      <c r="I22" s="4">
        <f t="shared" si="8"/>
        <v>2.2600209391662127E-4</v>
      </c>
      <c r="J22" s="2"/>
      <c r="K22">
        <f t="shared" si="6"/>
        <v>2.25</v>
      </c>
      <c r="L22">
        <v>7.5</v>
      </c>
      <c r="M22">
        <v>2982</v>
      </c>
      <c r="N22" s="2">
        <v>250.1</v>
      </c>
      <c r="O22" s="4">
        <f t="shared" si="7"/>
        <v>2.1024169444476966E-4</v>
      </c>
      <c r="P22" s="4">
        <f t="shared" si="9"/>
        <v>2.1165275462032787E-4</v>
      </c>
      <c r="Q22" s="2"/>
      <c r="R22">
        <f t="shared" si="0"/>
        <v>37</v>
      </c>
      <c r="T22">
        <v>0.2</v>
      </c>
      <c r="U22">
        <v>2.2600209391662127E-4</v>
      </c>
      <c r="V22">
        <v>2.1165275462032787E-4</v>
      </c>
      <c r="W22">
        <f t="shared" si="10"/>
        <v>3.2778819555230531E-8</v>
      </c>
      <c r="X22">
        <f t="shared" si="11"/>
        <v>3.0697624662834946E-8</v>
      </c>
    </row>
    <row r="23" spans="1:24">
      <c r="A23">
        <f t="shared" si="1"/>
        <v>2.4</v>
      </c>
      <c r="B23">
        <v>8</v>
      </c>
      <c r="C23">
        <v>3005</v>
      </c>
      <c r="D23" s="2">
        <v>248.7</v>
      </c>
      <c r="E23" s="4">
        <f t="shared" si="2"/>
        <v>0.21052631578947367</v>
      </c>
      <c r="F23" s="2">
        <f t="shared" si="3"/>
        <v>11.4</v>
      </c>
      <c r="G23" s="4">
        <f t="shared" si="4"/>
        <v>2.4336133554004498</v>
      </c>
      <c r="H23" s="4">
        <f t="shared" si="5"/>
        <v>2.0749335821195343E-4</v>
      </c>
      <c r="I23" s="4">
        <f t="shared" si="8"/>
        <v>2.1396185623880941E-4</v>
      </c>
      <c r="J23" s="2"/>
      <c r="K23">
        <f t="shared" si="6"/>
        <v>2.4</v>
      </c>
      <c r="L23">
        <v>8</v>
      </c>
      <c r="M23">
        <v>3045</v>
      </c>
      <c r="N23" s="2">
        <v>250.1</v>
      </c>
      <c r="O23" s="4">
        <f t="shared" si="7"/>
        <v>2.0110894719004718E-4</v>
      </c>
      <c r="P23" s="4">
        <f t="shared" si="9"/>
        <v>2.056039712294809E-4</v>
      </c>
      <c r="Q23" s="2"/>
      <c r="R23">
        <f t="shared" si="0"/>
        <v>40</v>
      </c>
      <c r="T23">
        <v>0.21052631578947367</v>
      </c>
      <c r="U23">
        <v>2.1396185623880941E-4</v>
      </c>
      <c r="V23">
        <v>2.056039712294809E-4</v>
      </c>
      <c r="W23">
        <f t="shared" si="10"/>
        <v>3.1032531406286715E-8</v>
      </c>
      <c r="X23">
        <f t="shared" si="11"/>
        <v>2.982032314822864E-8</v>
      </c>
    </row>
    <row r="24" spans="1:24">
      <c r="A24">
        <f t="shared" si="1"/>
        <v>2.5499999999999998</v>
      </c>
      <c r="B24">
        <v>8.5</v>
      </c>
      <c r="C24">
        <v>3068</v>
      </c>
      <c r="D24" s="2">
        <v>248.8</v>
      </c>
      <c r="E24" s="4">
        <f t="shared" si="2"/>
        <v>0.22077922077922074</v>
      </c>
      <c r="F24" s="2">
        <f t="shared" si="3"/>
        <v>11.55</v>
      </c>
      <c r="G24" s="4">
        <f t="shared" si="4"/>
        <v>2.4466854369678028</v>
      </c>
      <c r="H24" s="4">
        <f t="shared" si="5"/>
        <v>2.1870177687978936E-4</v>
      </c>
      <c r="I24" s="4">
        <f t="shared" si="8"/>
        <v>2.1291382297754623E-4</v>
      </c>
      <c r="J24" s="2"/>
      <c r="K24">
        <f t="shared" si="6"/>
        <v>2.5499999999999998</v>
      </c>
      <c r="L24">
        <v>8.5</v>
      </c>
      <c r="M24">
        <v>3110</v>
      </c>
      <c r="N24" s="2">
        <v>250.2</v>
      </c>
      <c r="O24" s="4">
        <f t="shared" si="7"/>
        <v>2.0161570056105582E-4</v>
      </c>
      <c r="P24" s="4">
        <f t="shared" si="9"/>
        <v>2.0136035971519875E-4</v>
      </c>
      <c r="Q24" s="2"/>
      <c r="R24">
        <f t="shared" si="0"/>
        <v>42</v>
      </c>
      <c r="T24">
        <v>0.22077922077922074</v>
      </c>
      <c r="U24">
        <v>2.1291382297754623E-4</v>
      </c>
      <c r="V24">
        <v>2.0136035971519875E-4</v>
      </c>
      <c r="W24">
        <f t="shared" si="10"/>
        <v>3.0880527092682883E-8</v>
      </c>
      <c r="X24">
        <f t="shared" si="11"/>
        <v>2.920483957602567E-8</v>
      </c>
    </row>
    <row r="25" spans="1:24">
      <c r="A25">
        <f t="shared" si="1"/>
        <v>2.6999999999999997</v>
      </c>
      <c r="B25">
        <v>9</v>
      </c>
      <c r="C25">
        <v>3127</v>
      </c>
      <c r="D25" s="2">
        <v>248.9</v>
      </c>
      <c r="E25" s="4">
        <f t="shared" si="2"/>
        <v>0.23076923076923075</v>
      </c>
      <c r="F25" s="2">
        <f t="shared" si="3"/>
        <v>11.7</v>
      </c>
      <c r="G25" s="4">
        <f t="shared" si="4"/>
        <v>2.4595888418037104</v>
      </c>
      <c r="H25" s="4">
        <f t="shared" si="5"/>
        <v>2.0220675837190162E-4</v>
      </c>
      <c r="I25" s="4">
        <f t="shared" si="8"/>
        <v>2.1018385748637194E-4</v>
      </c>
      <c r="J25" s="2"/>
      <c r="K25">
        <f t="shared" si="6"/>
        <v>2.6999999999999997</v>
      </c>
      <c r="L25">
        <v>9</v>
      </c>
      <c r="M25">
        <v>3174</v>
      </c>
      <c r="N25" s="2">
        <v>250.3</v>
      </c>
      <c r="O25" s="4">
        <f t="shared" si="7"/>
        <v>1.9013471309596718E-4</v>
      </c>
      <c r="P25" s="4">
        <f t="shared" si="9"/>
        <v>1.9574374513997995E-4</v>
      </c>
      <c r="Q25" s="2"/>
      <c r="R25">
        <f t="shared" si="0"/>
        <v>47</v>
      </c>
      <c r="T25">
        <v>0.23076923076923075</v>
      </c>
      <c r="U25">
        <v>2.1018385748637194E-4</v>
      </c>
      <c r="V25">
        <v>1.9574374513997995E-4</v>
      </c>
      <c r="W25">
        <f t="shared" si="10"/>
        <v>3.0484579229207677E-8</v>
      </c>
      <c r="X25">
        <f t="shared" si="11"/>
        <v>2.8390218824147604E-8</v>
      </c>
    </row>
    <row r="26" spans="1:24">
      <c r="A26">
        <f t="shared" si="1"/>
        <v>2.85</v>
      </c>
      <c r="B26">
        <v>9.5</v>
      </c>
      <c r="C26">
        <v>3190</v>
      </c>
      <c r="D26" s="2">
        <v>249</v>
      </c>
      <c r="E26" s="4">
        <f t="shared" si="2"/>
        <v>0.24050632911392406</v>
      </c>
      <c r="F26" s="2">
        <f t="shared" si="3"/>
        <v>11.85</v>
      </c>
      <c r="G26" s="4">
        <f t="shared" si="4"/>
        <v>2.4723278675811402</v>
      </c>
      <c r="H26" s="4">
        <f t="shared" si="5"/>
        <v>1.9351972625938693E-4</v>
      </c>
      <c r="I26" s="4">
        <f t="shared" si="8"/>
        <v>1.9779537487726526E-4</v>
      </c>
      <c r="J26" s="2"/>
      <c r="K26">
        <f t="shared" si="6"/>
        <v>2.85</v>
      </c>
      <c r="L26">
        <v>9.5</v>
      </c>
      <c r="M26">
        <v>3241</v>
      </c>
      <c r="N26" s="2">
        <v>250.5</v>
      </c>
      <c r="O26" s="4">
        <f t="shared" si="7"/>
        <v>1.8774301801283808E-4</v>
      </c>
      <c r="P26" s="4">
        <f t="shared" si="9"/>
        <v>1.8893886555440263E-4</v>
      </c>
      <c r="Q26" s="2"/>
      <c r="R26">
        <f t="shared" si="0"/>
        <v>51</v>
      </c>
      <c r="T26">
        <v>0.24050632911392406</v>
      </c>
      <c r="U26">
        <v>1.9779537487726526E-4</v>
      </c>
      <c r="V26">
        <v>1.8893886555440263E-4</v>
      </c>
      <c r="W26">
        <f t="shared" si="10"/>
        <v>2.8687782443082176E-8</v>
      </c>
      <c r="X26">
        <f t="shared" si="11"/>
        <v>2.7403254871003869E-8</v>
      </c>
    </row>
    <row r="27" spans="1:24">
      <c r="A27">
        <f t="shared" si="1"/>
        <v>3</v>
      </c>
      <c r="B27">
        <v>10</v>
      </c>
      <c r="C27">
        <v>3255</v>
      </c>
      <c r="D27" s="2">
        <v>249.1</v>
      </c>
      <c r="E27" s="4">
        <f t="shared" si="2"/>
        <v>0.25</v>
      </c>
      <c r="F27" s="2">
        <f t="shared" si="3"/>
        <v>12</v>
      </c>
      <c r="G27" s="4">
        <f t="shared" si="4"/>
        <v>2.4849066497880004</v>
      </c>
      <c r="H27" s="4">
        <f t="shared" si="5"/>
        <v>1.8821999997813691E-4</v>
      </c>
      <c r="I27" s="4">
        <f t="shared" si="8"/>
        <v>1.9084963515585639E-4</v>
      </c>
      <c r="J27" s="2"/>
      <c r="K27">
        <f t="shared" si="6"/>
        <v>3</v>
      </c>
      <c r="L27">
        <v>10</v>
      </c>
      <c r="M27">
        <v>3308</v>
      </c>
      <c r="N27" s="2">
        <v>250.6</v>
      </c>
      <c r="O27" s="4">
        <f t="shared" si="7"/>
        <v>1.7746457140795766E-4</v>
      </c>
      <c r="P27" s="4">
        <f t="shared" si="9"/>
        <v>1.8249125697384808E-4</v>
      </c>
      <c r="Q27" s="2"/>
      <c r="R27">
        <f t="shared" si="0"/>
        <v>53</v>
      </c>
      <c r="T27">
        <v>0.25</v>
      </c>
      <c r="U27">
        <v>1.9084963515585639E-4</v>
      </c>
      <c r="V27">
        <v>1.8249125697384808E-4</v>
      </c>
      <c r="W27">
        <f t="shared" si="10"/>
        <v>2.768038846252174E-8</v>
      </c>
      <c r="X27">
        <f t="shared" si="11"/>
        <v>2.6468108675841954E-8</v>
      </c>
    </row>
    <row r="28" spans="1:24">
      <c r="A28">
        <f t="shared" si="1"/>
        <v>3.15</v>
      </c>
      <c r="B28">
        <v>10.5</v>
      </c>
      <c r="C28">
        <v>3321</v>
      </c>
      <c r="D28" s="2">
        <v>249.2</v>
      </c>
      <c r="E28" s="4">
        <f t="shared" si="2"/>
        <v>0.25925925925925924</v>
      </c>
      <c r="F28" s="2">
        <f t="shared" si="3"/>
        <v>12.15</v>
      </c>
      <c r="G28" s="4">
        <f t="shared" si="4"/>
        <v>2.4973291697865574</v>
      </c>
      <c r="H28" s="4">
        <f t="shared" si="5"/>
        <v>1.7782742886687919E-4</v>
      </c>
      <c r="I28" s="4">
        <f t="shared" si="8"/>
        <v>1.8290824141016073E-4</v>
      </c>
      <c r="J28" s="2"/>
      <c r="K28">
        <f t="shared" si="6"/>
        <v>3.15</v>
      </c>
      <c r="L28">
        <v>10.5</v>
      </c>
      <c r="M28">
        <v>3378</v>
      </c>
      <c r="N28" s="2">
        <v>250.6</v>
      </c>
      <c r="O28" s="4">
        <f t="shared" si="7"/>
        <v>1.7281820551851639E-4</v>
      </c>
      <c r="P28" s="4">
        <f t="shared" si="9"/>
        <v>1.7512491198845177E-4</v>
      </c>
      <c r="Q28" s="2"/>
      <c r="R28">
        <f t="shared" si="0"/>
        <v>57</v>
      </c>
      <c r="T28">
        <v>0.25925925925925924</v>
      </c>
      <c r="U28">
        <v>1.8290824141016073E-4</v>
      </c>
      <c r="V28">
        <v>1.7512491198845177E-4</v>
      </c>
      <c r="W28">
        <f t="shared" si="10"/>
        <v>2.6528587131410044E-8</v>
      </c>
      <c r="X28">
        <f t="shared" si="11"/>
        <v>2.5399711083264936E-8</v>
      </c>
    </row>
    <row r="29" spans="1:24">
      <c r="A29">
        <f t="shared" si="1"/>
        <v>3.3</v>
      </c>
      <c r="B29">
        <v>11</v>
      </c>
      <c r="C29">
        <v>3390</v>
      </c>
      <c r="D29" s="2">
        <v>249.3</v>
      </c>
      <c r="E29" s="4">
        <f t="shared" si="2"/>
        <v>0.26829268292682923</v>
      </c>
      <c r="F29" s="2">
        <f t="shared" si="3"/>
        <v>12.3</v>
      </c>
      <c r="G29" s="4">
        <f t="shared" si="4"/>
        <v>2.5095992623783721</v>
      </c>
      <c r="H29" s="4">
        <f t="shared" si="5"/>
        <v>1.6835222961589545E-4</v>
      </c>
      <c r="I29" s="4">
        <f t="shared" si="8"/>
        <v>1.7298902924935556E-4</v>
      </c>
      <c r="J29" s="2"/>
      <c r="K29">
        <f t="shared" si="6"/>
        <v>3.3</v>
      </c>
      <c r="L29">
        <v>11</v>
      </c>
      <c r="M29">
        <v>3449</v>
      </c>
      <c r="N29" s="2">
        <v>250.7</v>
      </c>
      <c r="O29" s="4">
        <f t="shared" si="7"/>
        <v>1.707233877794996E-4</v>
      </c>
      <c r="P29" s="4">
        <f t="shared" si="9"/>
        <v>1.7177079664900798E-4</v>
      </c>
      <c r="Q29" s="2"/>
      <c r="R29">
        <f t="shared" si="0"/>
        <v>59</v>
      </c>
      <c r="T29">
        <v>0.26829268292682923</v>
      </c>
      <c r="U29">
        <v>1.7298902924935556E-4</v>
      </c>
      <c r="V29">
        <v>1.7177079664900798E-4</v>
      </c>
      <c r="W29">
        <f t="shared" si="10"/>
        <v>2.5089927604348166E-8</v>
      </c>
      <c r="X29">
        <f t="shared" si="11"/>
        <v>2.4913237973331627E-8</v>
      </c>
    </row>
    <row r="30" spans="1:24">
      <c r="A30">
        <f t="shared" si="1"/>
        <v>3.4499999999999997</v>
      </c>
      <c r="B30">
        <v>11.5</v>
      </c>
      <c r="C30">
        <v>3462</v>
      </c>
      <c r="D30" s="2">
        <v>249.5</v>
      </c>
      <c r="E30" s="4">
        <f t="shared" si="2"/>
        <v>0.27710843373493976</v>
      </c>
      <c r="F30" s="2">
        <f t="shared" si="3"/>
        <v>12.45</v>
      </c>
      <c r="G30" s="4">
        <f t="shared" si="4"/>
        <v>2.5217206229107165</v>
      </c>
      <c r="H30" s="4">
        <f t="shared" si="5"/>
        <v>1.6405741159884309E-4</v>
      </c>
      <c r="I30" s="4">
        <f t="shared" si="8"/>
        <v>1.6619001089006907E-4</v>
      </c>
      <c r="J30" s="2"/>
      <c r="K30">
        <f t="shared" si="6"/>
        <v>3.4499999999999997</v>
      </c>
      <c r="L30">
        <v>11.5</v>
      </c>
      <c r="M30">
        <v>3520</v>
      </c>
      <c r="N30" s="2">
        <v>250.8</v>
      </c>
      <c r="O30" s="4">
        <f t="shared" si="7"/>
        <v>1.5758146114099402E-4</v>
      </c>
      <c r="P30" s="4">
        <f t="shared" si="9"/>
        <v>1.6392892230653072E-4</v>
      </c>
      <c r="Q30" s="2"/>
      <c r="R30">
        <f t="shared" si="0"/>
        <v>58</v>
      </c>
      <c r="T30">
        <v>0.27710843373493976</v>
      </c>
      <c r="U30">
        <v>1.6619001089006907E-4</v>
      </c>
      <c r="V30">
        <v>1.6392892230653072E-4</v>
      </c>
      <c r="W30">
        <f t="shared" si="10"/>
        <v>2.4103813749872232E-8</v>
      </c>
      <c r="X30">
        <f t="shared" si="11"/>
        <v>2.3775870705656282E-8</v>
      </c>
    </row>
    <row r="31" spans="1:24">
      <c r="A31">
        <f t="shared" si="1"/>
        <v>3.5999999999999996</v>
      </c>
      <c r="B31">
        <v>12</v>
      </c>
      <c r="C31">
        <v>3535</v>
      </c>
      <c r="D31" s="2">
        <v>249.6</v>
      </c>
      <c r="E31" s="4">
        <f t="shared" si="2"/>
        <v>0.2857142857142857</v>
      </c>
      <c r="F31" s="2">
        <f t="shared" si="3"/>
        <v>12.6</v>
      </c>
      <c r="G31" s="4">
        <f t="shared" si="4"/>
        <v>2.5336968139574321</v>
      </c>
      <c r="H31" s="4">
        <f t="shared" si="5"/>
        <v>1.6436746731949035E-4</v>
      </c>
      <c r="I31" s="4">
        <f t="shared" si="8"/>
        <v>1.6421137030150931E-4</v>
      </c>
      <c r="J31" s="2"/>
      <c r="K31">
        <f t="shared" si="6"/>
        <v>3.5999999999999996</v>
      </c>
      <c r="L31">
        <v>12</v>
      </c>
      <c r="M31">
        <v>3596</v>
      </c>
      <c r="N31" s="2">
        <v>250.9</v>
      </c>
      <c r="O31" s="4">
        <f t="shared" si="7"/>
        <v>1.5779276862671072E-4</v>
      </c>
      <c r="P31" s="4">
        <f t="shared" si="9"/>
        <v>1.5768641519019105E-4</v>
      </c>
      <c r="Q31" s="2"/>
      <c r="R31">
        <f t="shared" si="0"/>
        <v>61</v>
      </c>
      <c r="T31">
        <v>0.2857142857142857</v>
      </c>
      <c r="U31">
        <v>1.6421137030150931E-4</v>
      </c>
      <c r="V31">
        <v>1.5768641519019105E-4</v>
      </c>
      <c r="W31">
        <f t="shared" si="10"/>
        <v>2.3816836307791614E-8</v>
      </c>
      <c r="X31">
        <f t="shared" si="11"/>
        <v>2.287047195119062E-8</v>
      </c>
    </row>
    <row r="32" spans="1:24">
      <c r="A32">
        <f t="shared" si="1"/>
        <v>3.75</v>
      </c>
      <c r="B32">
        <v>12.5</v>
      </c>
      <c r="C32">
        <v>3607</v>
      </c>
      <c r="D32" s="2">
        <v>249.7</v>
      </c>
      <c r="E32" s="4">
        <f t="shared" si="2"/>
        <v>0.29411764705882354</v>
      </c>
      <c r="F32" s="2">
        <f t="shared" si="3"/>
        <v>12.75</v>
      </c>
      <c r="G32" s="4">
        <f t="shared" si="4"/>
        <v>2.5455312716044354</v>
      </c>
      <c r="H32" s="4">
        <f t="shared" si="5"/>
        <v>1.6021972278343989E-4</v>
      </c>
      <c r="I32" s="4">
        <f t="shared" si="8"/>
        <v>1.6227929248409942E-4</v>
      </c>
      <c r="J32" s="2"/>
      <c r="K32">
        <f t="shared" si="6"/>
        <v>3.75</v>
      </c>
      <c r="L32">
        <v>12.5</v>
      </c>
      <c r="M32">
        <v>3671</v>
      </c>
      <c r="N32" s="2">
        <v>251</v>
      </c>
      <c r="O32" s="4">
        <f t="shared" si="7"/>
        <v>1.5389526004198833E-4</v>
      </c>
      <c r="P32" s="4">
        <f t="shared" si="9"/>
        <v>1.5583110867678423E-4</v>
      </c>
      <c r="Q32" s="2"/>
      <c r="R32">
        <f t="shared" si="0"/>
        <v>64</v>
      </c>
      <c r="T32">
        <v>0.29411764705882354</v>
      </c>
      <c r="U32">
        <v>1.6227929248409942E-4</v>
      </c>
      <c r="V32">
        <v>1.5583110867678423E-4</v>
      </c>
      <c r="W32">
        <f t="shared" si="10"/>
        <v>2.3536612222049703E-8</v>
      </c>
      <c r="X32">
        <f t="shared" si="11"/>
        <v>2.2601382597332499E-8</v>
      </c>
    </row>
    <row r="33" spans="1:24">
      <c r="A33">
        <f t="shared" si="1"/>
        <v>3.9</v>
      </c>
      <c r="B33">
        <v>13</v>
      </c>
      <c r="C33">
        <v>3680</v>
      </c>
      <c r="D33" s="2">
        <v>249.7</v>
      </c>
      <c r="E33" s="4">
        <f t="shared" si="2"/>
        <v>0.30232558139534882</v>
      </c>
      <c r="F33" s="2">
        <f t="shared" si="3"/>
        <v>12.9</v>
      </c>
      <c r="G33" s="4">
        <f t="shared" si="4"/>
        <v>2.5572273113676265</v>
      </c>
      <c r="H33" s="4">
        <f t="shared" si="5"/>
        <v>1.5622732974426921E-4</v>
      </c>
      <c r="I33" s="4">
        <f t="shared" si="8"/>
        <v>1.5820994669569412E-4</v>
      </c>
      <c r="J33" s="2"/>
      <c r="K33">
        <f t="shared" si="6"/>
        <v>3.9</v>
      </c>
      <c r="L33">
        <v>13</v>
      </c>
      <c r="M33">
        <v>3747</v>
      </c>
      <c r="N33" s="2">
        <v>251</v>
      </c>
      <c r="O33" s="4">
        <f t="shared" si="7"/>
        <v>1.4633952406425217E-4</v>
      </c>
      <c r="P33" s="4">
        <f t="shared" si="9"/>
        <v>1.5004427202752925E-4</v>
      </c>
      <c r="Q33" s="2"/>
      <c r="R33">
        <f t="shared" si="0"/>
        <v>67</v>
      </c>
      <c r="T33">
        <v>0.30232558139534882</v>
      </c>
      <c r="U33">
        <v>1.5820994669569412E-4</v>
      </c>
      <c r="V33">
        <v>1.5004427202752925E-4</v>
      </c>
      <c r="W33">
        <f t="shared" si="10"/>
        <v>2.2946403746569005E-8</v>
      </c>
      <c r="X33">
        <f t="shared" si="11"/>
        <v>2.1762073230617055E-8</v>
      </c>
    </row>
    <row r="34" spans="1:24">
      <c r="A34">
        <f t="shared" si="1"/>
        <v>4.05</v>
      </c>
      <c r="B34">
        <v>13.5</v>
      </c>
      <c r="C34">
        <v>3754</v>
      </c>
      <c r="D34" s="2">
        <v>249.8</v>
      </c>
      <c r="E34" s="4">
        <f t="shared" si="2"/>
        <v>0.31034482758620685</v>
      </c>
      <c r="F34" s="2">
        <f t="shared" si="3"/>
        <v>13.05</v>
      </c>
      <c r="G34" s="4">
        <f t="shared" si="4"/>
        <v>2.5687881337687024</v>
      </c>
      <c r="H34" s="4">
        <f t="shared" si="5"/>
        <v>1.4842462108600928E-4</v>
      </c>
      <c r="I34" s="4">
        <f t="shared" si="8"/>
        <v>1.5224846506422938E-4</v>
      </c>
      <c r="J34" s="2"/>
      <c r="K34">
        <f t="shared" si="6"/>
        <v>4.05</v>
      </c>
      <c r="L34">
        <v>13.5</v>
      </c>
      <c r="M34">
        <v>3826</v>
      </c>
      <c r="N34" s="2">
        <v>251</v>
      </c>
      <c r="O34" s="4">
        <f t="shared" si="7"/>
        <v>1.4466703574205966E-4</v>
      </c>
      <c r="P34" s="4">
        <f t="shared" si="9"/>
        <v>1.4550327990315592E-4</v>
      </c>
      <c r="Q34" s="2"/>
      <c r="R34">
        <f t="shared" si="0"/>
        <v>72</v>
      </c>
      <c r="T34">
        <v>0.31034482758620685</v>
      </c>
      <c r="U34">
        <v>1.5224846506422938E-4</v>
      </c>
      <c r="V34">
        <v>1.4550327990315592E-4</v>
      </c>
      <c r="W34">
        <f t="shared" si="10"/>
        <v>2.208176427667234E-8</v>
      </c>
      <c r="X34">
        <f t="shared" si="11"/>
        <v>2.1103458264414703E-8</v>
      </c>
    </row>
    <row r="35" spans="1:24">
      <c r="A35">
        <f t="shared" si="1"/>
        <v>4.2</v>
      </c>
      <c r="B35">
        <v>14</v>
      </c>
      <c r="C35">
        <v>3831</v>
      </c>
      <c r="D35" s="2">
        <v>249.8</v>
      </c>
      <c r="E35" s="4">
        <f t="shared" si="2"/>
        <v>0.31818181818181823</v>
      </c>
      <c r="F35" s="2">
        <f t="shared" si="3"/>
        <v>13.2</v>
      </c>
      <c r="G35" s="4">
        <f t="shared" si="4"/>
        <v>2.5802168295923251</v>
      </c>
      <c r="H35" s="4">
        <f t="shared" si="5"/>
        <v>1.3779945431625885E-4</v>
      </c>
      <c r="I35" s="4">
        <f t="shared" si="8"/>
        <v>1.429449753305405E-4</v>
      </c>
      <c r="J35" s="2"/>
      <c r="K35">
        <f t="shared" si="6"/>
        <v>4.2</v>
      </c>
      <c r="L35">
        <v>14</v>
      </c>
      <c r="M35">
        <v>3905</v>
      </c>
      <c r="N35" s="2">
        <v>251.2</v>
      </c>
      <c r="O35" s="4">
        <f t="shared" si="7"/>
        <v>1.4674747083030161E-4</v>
      </c>
      <c r="P35" s="4">
        <f t="shared" si="9"/>
        <v>1.4569391716382011E-4</v>
      </c>
      <c r="Q35" s="2"/>
      <c r="R35">
        <f t="shared" si="0"/>
        <v>74</v>
      </c>
      <c r="T35">
        <v>0.31818181818181823</v>
      </c>
      <c r="U35">
        <v>1.429449753305405E-4</v>
      </c>
      <c r="V35">
        <v>1.4569391716382011E-4</v>
      </c>
      <c r="W35">
        <f t="shared" si="10"/>
        <v>2.073240770244947E-8</v>
      </c>
      <c r="X35">
        <f t="shared" si="11"/>
        <v>2.1131107850573495E-8</v>
      </c>
    </row>
    <row r="36" spans="1:24">
      <c r="A36">
        <f t="shared" si="1"/>
        <v>4.3499999999999996</v>
      </c>
      <c r="B36">
        <v>14.5</v>
      </c>
      <c r="C36">
        <v>3913</v>
      </c>
      <c r="D36" s="2">
        <v>249.9</v>
      </c>
      <c r="E36" s="4">
        <f t="shared" si="2"/>
        <v>0.32584269662921345</v>
      </c>
      <c r="F36" s="2">
        <f t="shared" si="3"/>
        <v>13.35</v>
      </c>
      <c r="G36" s="4">
        <f t="shared" si="4"/>
        <v>2.5915163848462583</v>
      </c>
      <c r="H36" s="4">
        <f t="shared" si="5"/>
        <v>1.489773413083384E-4</v>
      </c>
      <c r="I36" s="4">
        <f t="shared" si="8"/>
        <v>1.4313920924878093E-4</v>
      </c>
      <c r="J36" s="2"/>
      <c r="K36">
        <f t="shared" si="6"/>
        <v>4.3499999999999996</v>
      </c>
      <c r="L36">
        <v>14.5</v>
      </c>
      <c r="M36">
        <v>3982</v>
      </c>
      <c r="N36" s="2">
        <v>251.2</v>
      </c>
      <c r="O36" s="4">
        <f t="shared" si="7"/>
        <v>1.4143418478639722E-4</v>
      </c>
      <c r="P36" s="4">
        <f t="shared" si="9"/>
        <v>1.4405676828242695E-4</v>
      </c>
      <c r="Q36" s="2"/>
      <c r="R36">
        <f t="shared" si="0"/>
        <v>69</v>
      </c>
      <c r="T36">
        <v>0.32584269662921345</v>
      </c>
      <c r="U36">
        <v>1.4313920924878093E-4</v>
      </c>
      <c r="V36">
        <v>1.4405676828242695E-4</v>
      </c>
      <c r="W36">
        <f t="shared" si="10"/>
        <v>2.0760578939481711E-8</v>
      </c>
      <c r="X36">
        <f t="shared" si="11"/>
        <v>2.0893659573709158E-8</v>
      </c>
    </row>
    <row r="37" spans="1:24">
      <c r="A37">
        <f t="shared" si="1"/>
        <v>4.5</v>
      </c>
      <c r="B37">
        <v>15</v>
      </c>
      <c r="C37">
        <v>3988</v>
      </c>
      <c r="D37" s="2">
        <v>250</v>
      </c>
      <c r="E37" s="4">
        <f t="shared" si="2"/>
        <v>0.33333333333333331</v>
      </c>
      <c r="F37" s="2">
        <f t="shared" si="3"/>
        <v>13.5</v>
      </c>
      <c r="G37" s="4">
        <f t="shared" si="4"/>
        <v>2.6026896854443837</v>
      </c>
      <c r="H37" s="4">
        <f t="shared" si="5"/>
        <v>1.3475409983639911E-4</v>
      </c>
      <c r="I37" s="4">
        <f t="shared" si="8"/>
        <v>1.4154864194082869E-4</v>
      </c>
      <c r="J37" s="2"/>
      <c r="K37">
        <f t="shared" si="6"/>
        <v>4.5</v>
      </c>
      <c r="L37">
        <v>15</v>
      </c>
      <c r="M37">
        <v>4061</v>
      </c>
      <c r="N37" s="2">
        <v>251.3</v>
      </c>
      <c r="O37" s="4">
        <f t="shared" si="7"/>
        <v>1.3987134413398389E-4</v>
      </c>
      <c r="P37" s="4">
        <f t="shared" si="9"/>
        <v>1.4065276446019055E-4</v>
      </c>
      <c r="Q37" s="2"/>
      <c r="R37">
        <f t="shared" si="0"/>
        <v>73</v>
      </c>
      <c r="T37">
        <v>0.33333333333333331</v>
      </c>
      <c r="U37">
        <v>1.4154864194082869E-4</v>
      </c>
      <c r="V37">
        <v>1.4065276446019055E-4</v>
      </c>
      <c r="W37">
        <f t="shared" si="10"/>
        <v>2.0529886745996769E-8</v>
      </c>
      <c r="X37">
        <f t="shared" si="11"/>
        <v>2.0399950753933503E-8</v>
      </c>
    </row>
    <row r="38" spans="1:24">
      <c r="A38">
        <f t="shared" si="1"/>
        <v>4.6499999999999995</v>
      </c>
      <c r="B38">
        <v>15.5</v>
      </c>
      <c r="C38">
        <v>4070</v>
      </c>
      <c r="D38" s="2">
        <v>250.1</v>
      </c>
      <c r="E38" s="4">
        <f t="shared" si="2"/>
        <v>0.34065934065934067</v>
      </c>
      <c r="F38" s="2">
        <f t="shared" si="3"/>
        <v>13.649999999999999</v>
      </c>
      <c r="G38" s="4">
        <f t="shared" si="4"/>
        <v>2.6137395216309685</v>
      </c>
      <c r="H38" s="4">
        <f t="shared" si="5"/>
        <v>1.316755485806111E-4</v>
      </c>
      <c r="I38" s="4">
        <f t="shared" si="8"/>
        <v>1.3320549526530575E-4</v>
      </c>
      <c r="J38" s="2"/>
      <c r="K38">
        <f t="shared" si="6"/>
        <v>4.6499999999999995</v>
      </c>
      <c r="L38">
        <v>15.5</v>
      </c>
      <c r="M38">
        <v>4140</v>
      </c>
      <c r="N38" s="2">
        <v>251.4</v>
      </c>
      <c r="O38" s="4">
        <f t="shared" si="7"/>
        <v>1.3661338165238401E-4</v>
      </c>
      <c r="P38" s="4">
        <f t="shared" si="9"/>
        <v>1.3823211772814748E-4</v>
      </c>
      <c r="Q38" s="2"/>
      <c r="R38">
        <f t="shared" si="0"/>
        <v>70</v>
      </c>
      <c r="T38">
        <v>0.34065934065934067</v>
      </c>
      <c r="U38">
        <v>1.3320549526530575E-4</v>
      </c>
      <c r="V38">
        <v>1.3823211772814748E-4</v>
      </c>
      <c r="W38">
        <f t="shared" si="10"/>
        <v>1.9319816101692553E-8</v>
      </c>
      <c r="X38">
        <f t="shared" si="11"/>
        <v>2.0048865765907367E-8</v>
      </c>
    </row>
    <row r="39" spans="1:24">
      <c r="A39">
        <f t="shared" si="1"/>
        <v>4.8</v>
      </c>
      <c r="B39">
        <v>16</v>
      </c>
      <c r="C39">
        <v>4153</v>
      </c>
      <c r="D39" s="2">
        <v>250.1</v>
      </c>
      <c r="E39" s="4">
        <f t="shared" si="2"/>
        <v>0.34782608695652173</v>
      </c>
      <c r="F39" s="2">
        <f t="shared" si="3"/>
        <v>13.8</v>
      </c>
      <c r="G39" s="4">
        <f t="shared" si="4"/>
        <v>2.6246685921631592</v>
      </c>
      <c r="H39" s="4">
        <f t="shared" si="5"/>
        <v>1.2718724828488662E-4</v>
      </c>
      <c r="I39" s="4">
        <f t="shared" si="8"/>
        <v>1.2940468235956003E-4</v>
      </c>
      <c r="J39" s="2"/>
      <c r="K39">
        <f t="shared" si="6"/>
        <v>4.8</v>
      </c>
      <c r="L39">
        <v>16</v>
      </c>
      <c r="M39">
        <v>4220</v>
      </c>
      <c r="N39" s="2">
        <v>251.5</v>
      </c>
      <c r="O39" s="4">
        <f t="shared" si="7"/>
        <v>1.3513645130269202E-4</v>
      </c>
      <c r="P39" s="4">
        <f t="shared" si="9"/>
        <v>1.3587491647753803E-4</v>
      </c>
      <c r="Q39" s="2"/>
      <c r="R39">
        <f t="shared" si="0"/>
        <v>67</v>
      </c>
      <c r="T39">
        <v>0.34782608695652173</v>
      </c>
      <c r="U39">
        <v>1.2940468235956003E-4</v>
      </c>
      <c r="V39">
        <v>1.3587491647753803E-4</v>
      </c>
      <c r="W39">
        <f t="shared" si="10"/>
        <v>1.8768555012728511E-8</v>
      </c>
      <c r="X39">
        <f t="shared" si="11"/>
        <v>1.9706982763364935E-8</v>
      </c>
    </row>
    <row r="40" spans="1:24">
      <c r="A40">
        <f t="shared" si="1"/>
        <v>4.95</v>
      </c>
      <c r="B40">
        <v>16.5</v>
      </c>
      <c r="C40">
        <v>4238</v>
      </c>
      <c r="D40" s="2">
        <v>250.2</v>
      </c>
      <c r="E40" s="4">
        <f t="shared" si="2"/>
        <v>0.35483870967741937</v>
      </c>
      <c r="F40" s="2">
        <f t="shared" si="3"/>
        <v>13.95</v>
      </c>
      <c r="G40" s="4">
        <f t="shared" si="4"/>
        <v>2.6354795082673745</v>
      </c>
      <c r="H40" s="4">
        <f t="shared" si="5"/>
        <v>1.243638269389302E-4</v>
      </c>
      <c r="I40" s="4">
        <f t="shared" si="8"/>
        <v>1.2576728199393777E-4</v>
      </c>
      <c r="J40" s="2"/>
      <c r="K40">
        <f t="shared" si="6"/>
        <v>4.95</v>
      </c>
      <c r="L40">
        <v>16.5</v>
      </c>
      <c r="M40">
        <v>4300</v>
      </c>
      <c r="N40" s="2">
        <v>251.6</v>
      </c>
      <c r="O40" s="4">
        <f t="shared" si="7"/>
        <v>1.1883654574164441E-4</v>
      </c>
      <c r="P40" s="4">
        <f t="shared" si="9"/>
        <v>1.2650708953507858E-4</v>
      </c>
      <c r="Q40" s="2"/>
      <c r="R40">
        <f t="shared" si="0"/>
        <v>62</v>
      </c>
      <c r="T40">
        <v>0.35483870967741937</v>
      </c>
      <c r="U40">
        <v>1.2576728199393777E-4</v>
      </c>
      <c r="V40">
        <v>1.2650708953507858E-4</v>
      </c>
      <c r="W40">
        <f t="shared" si="10"/>
        <v>1.824099489959589E-8</v>
      </c>
      <c r="X40">
        <f t="shared" si="11"/>
        <v>1.8348294869593515E-8</v>
      </c>
    </row>
    <row r="41" spans="1:24">
      <c r="A41">
        <f t="shared" si="1"/>
        <v>5.0999999999999996</v>
      </c>
      <c r="B41">
        <v>17</v>
      </c>
      <c r="C41">
        <v>4324</v>
      </c>
      <c r="D41" s="2">
        <v>250.4</v>
      </c>
      <c r="E41" s="4">
        <f t="shared" si="2"/>
        <v>0.36170212765957444</v>
      </c>
      <c r="F41" s="2">
        <f t="shared" si="3"/>
        <v>14.1</v>
      </c>
      <c r="G41" s="4">
        <f t="shared" si="4"/>
        <v>2.6461747973841225</v>
      </c>
      <c r="H41" s="4">
        <f t="shared" si="5"/>
        <v>1.1890010483749368E-4</v>
      </c>
      <c r="I41" s="4">
        <f t="shared" si="8"/>
        <v>1.2158513398448534E-4</v>
      </c>
      <c r="J41" s="2"/>
      <c r="K41">
        <f t="shared" si="6"/>
        <v>5.0999999999999996</v>
      </c>
      <c r="L41">
        <v>17</v>
      </c>
      <c r="M41">
        <v>4390</v>
      </c>
      <c r="N41" s="2">
        <v>251.6</v>
      </c>
      <c r="O41" s="4">
        <f t="shared" si="7"/>
        <v>1.202512423924652E-4</v>
      </c>
      <c r="P41" s="4">
        <f t="shared" si="9"/>
        <v>1.1953594633306143E-4</v>
      </c>
      <c r="Q41" s="2"/>
      <c r="R41">
        <f t="shared" si="0"/>
        <v>66</v>
      </c>
      <c r="T41">
        <v>0.36170212765957444</v>
      </c>
      <c r="U41">
        <v>1.2158513398448534E-4</v>
      </c>
      <c r="V41">
        <v>1.1953594633306143E-4</v>
      </c>
      <c r="W41">
        <f t="shared" si="10"/>
        <v>1.7634425851586617E-8</v>
      </c>
      <c r="X41">
        <f t="shared" si="11"/>
        <v>1.7337216427121672E-8</v>
      </c>
    </row>
    <row r="42" spans="1:24">
      <c r="A42">
        <f t="shared" si="1"/>
        <v>5.25</v>
      </c>
      <c r="B42">
        <v>17.5</v>
      </c>
      <c r="C42">
        <v>4413</v>
      </c>
      <c r="D42" s="2">
        <v>250.4</v>
      </c>
      <c r="E42" s="4">
        <f t="shared" si="2"/>
        <v>0.36842105263157893</v>
      </c>
      <c r="F42" s="2">
        <f t="shared" si="3"/>
        <v>14.25</v>
      </c>
      <c r="G42" s="4">
        <f t="shared" si="4"/>
        <v>2.6567569067146595</v>
      </c>
      <c r="H42" s="4">
        <f t="shared" si="5"/>
        <v>1.1506922931093776E-4</v>
      </c>
      <c r="I42" s="4">
        <f t="shared" si="8"/>
        <v>1.1696338443240152E-4</v>
      </c>
      <c r="J42" s="2"/>
      <c r="K42">
        <f t="shared" si="6"/>
        <v>5.25</v>
      </c>
      <c r="L42">
        <v>17.5</v>
      </c>
      <c r="M42">
        <v>4478</v>
      </c>
      <c r="N42" s="2">
        <v>251.6</v>
      </c>
      <c r="O42" s="4">
        <f t="shared" si="7"/>
        <v>1.1506922931093776E-4</v>
      </c>
      <c r="P42" s="4">
        <f t="shared" si="9"/>
        <v>1.1761681116107415E-4</v>
      </c>
      <c r="Q42" s="2"/>
      <c r="R42">
        <f t="shared" si="0"/>
        <v>65</v>
      </c>
      <c r="T42">
        <v>0.36842105263157893</v>
      </c>
      <c r="U42">
        <v>1.1696338443240152E-4</v>
      </c>
      <c r="V42">
        <v>1.1761681116107415E-4</v>
      </c>
      <c r="W42">
        <f t="shared" si="10"/>
        <v>1.696409801536261E-8</v>
      </c>
      <c r="X42">
        <f t="shared" si="11"/>
        <v>1.7058869512655139E-8</v>
      </c>
    </row>
    <row r="43" spans="1:24">
      <c r="A43">
        <f t="shared" si="1"/>
        <v>5.3999999999999995</v>
      </c>
      <c r="B43">
        <v>18</v>
      </c>
      <c r="C43">
        <v>4504</v>
      </c>
      <c r="D43" s="2">
        <v>250.5</v>
      </c>
      <c r="E43" s="4">
        <f t="shared" si="2"/>
        <v>0.375</v>
      </c>
      <c r="F43" s="2">
        <f t="shared" si="3"/>
        <v>14.399999999999999</v>
      </c>
      <c r="G43" s="4">
        <f t="shared" si="4"/>
        <v>2.6672282065819548</v>
      </c>
      <c r="H43" s="4">
        <f t="shared" si="5"/>
        <v>1.1024241527177359E-4</v>
      </c>
      <c r="I43" s="4">
        <f t="shared" si="8"/>
        <v>1.1261668596130839E-4</v>
      </c>
      <c r="J43" s="2"/>
      <c r="K43">
        <f t="shared" si="6"/>
        <v>5.3999999999999995</v>
      </c>
      <c r="L43">
        <v>18</v>
      </c>
      <c r="M43">
        <v>4569</v>
      </c>
      <c r="N43" s="2">
        <v>251.7</v>
      </c>
      <c r="O43" s="4">
        <f t="shared" si="7"/>
        <v>1.1387678061040348E-4</v>
      </c>
      <c r="P43" s="4">
        <f t="shared" si="9"/>
        <v>1.1447300496067061E-4</v>
      </c>
      <c r="Q43" s="2"/>
      <c r="R43">
        <f t="shared" si="0"/>
        <v>65</v>
      </c>
      <c r="T43">
        <v>0.375</v>
      </c>
      <c r="U43">
        <v>1.1261668596130839E-4</v>
      </c>
      <c r="V43">
        <v>1.1447300496067061E-4</v>
      </c>
      <c r="W43">
        <f t="shared" si="10"/>
        <v>1.6333662950024134E-8</v>
      </c>
      <c r="X43">
        <f t="shared" si="11"/>
        <v>1.6602899152497056E-8</v>
      </c>
    </row>
    <row r="44" spans="1:24">
      <c r="A44">
        <f t="shared" si="1"/>
        <v>5.55</v>
      </c>
      <c r="B44">
        <v>18.5</v>
      </c>
      <c r="C44">
        <v>4598</v>
      </c>
      <c r="D44" s="2">
        <v>250.6</v>
      </c>
      <c r="E44" s="4">
        <f t="shared" si="2"/>
        <v>0.38144329896907214</v>
      </c>
      <c r="F44" s="2">
        <f t="shared" si="3"/>
        <v>14.55</v>
      </c>
      <c r="G44" s="4">
        <f t="shared" si="4"/>
        <v>2.6775909936175015</v>
      </c>
      <c r="H44" s="4">
        <f t="shared" si="5"/>
        <v>1.1270879304603343E-4</v>
      </c>
      <c r="I44" s="4">
        <f t="shared" si="8"/>
        <v>1.1145560650127437E-4</v>
      </c>
      <c r="J44" s="2"/>
      <c r="K44">
        <f t="shared" si="6"/>
        <v>5.55</v>
      </c>
      <c r="L44">
        <v>18.5</v>
      </c>
      <c r="M44">
        <v>4660</v>
      </c>
      <c r="N44" s="2">
        <v>251.8</v>
      </c>
      <c r="O44" s="4">
        <f t="shared" si="7"/>
        <v>1.079631596546215E-4</v>
      </c>
      <c r="P44" s="4">
        <f t="shared" si="9"/>
        <v>1.108563828104073E-4</v>
      </c>
      <c r="Q44" s="2"/>
      <c r="R44">
        <f t="shared" si="0"/>
        <v>62</v>
      </c>
      <c r="T44">
        <v>0.38144329896907214</v>
      </c>
      <c r="U44">
        <v>1.1145560650127437E-4</v>
      </c>
      <c r="V44">
        <v>1.108563828104073E-4</v>
      </c>
      <c r="W44">
        <f t="shared" si="10"/>
        <v>1.6165262677928507E-8</v>
      </c>
      <c r="X44">
        <f t="shared" si="11"/>
        <v>1.6078352663531044E-8</v>
      </c>
    </row>
    <row r="45" spans="1:24">
      <c r="A45">
        <f t="shared" si="1"/>
        <v>5.7</v>
      </c>
      <c r="B45">
        <v>19</v>
      </c>
      <c r="C45">
        <v>4689</v>
      </c>
      <c r="D45" s="2">
        <v>250.6</v>
      </c>
      <c r="E45" s="4">
        <f t="shared" si="2"/>
        <v>0.38775510204081637</v>
      </c>
      <c r="F45" s="2">
        <f t="shared" si="3"/>
        <v>14.7</v>
      </c>
      <c r="G45" s="4">
        <f t="shared" si="4"/>
        <v>2.6878474937846906</v>
      </c>
      <c r="H45" s="4">
        <f t="shared" si="5"/>
        <v>1.0575386941685343E-4</v>
      </c>
      <c r="I45" s="4">
        <f t="shared" si="8"/>
        <v>1.0913835096902123E-4</v>
      </c>
      <c r="J45" s="2"/>
      <c r="K45">
        <f t="shared" si="6"/>
        <v>5.7</v>
      </c>
      <c r="L45">
        <v>19</v>
      </c>
      <c r="M45">
        <v>4755</v>
      </c>
      <c r="N45" s="2">
        <v>218.8</v>
      </c>
      <c r="O45" s="4">
        <f t="shared" si="7"/>
        <v>1.0575386941685343E-4</v>
      </c>
      <c r="P45" s="4">
        <f t="shared" si="9"/>
        <v>1.0685273105343964E-4</v>
      </c>
      <c r="Q45" s="2"/>
      <c r="R45">
        <f t="shared" si="0"/>
        <v>66</v>
      </c>
      <c r="T45">
        <v>0.38775510204081637</v>
      </c>
      <c r="U45">
        <v>1.0913835096902123E-4</v>
      </c>
      <c r="V45">
        <v>1.0685273105343964E-4</v>
      </c>
      <c r="W45">
        <f t="shared" si="10"/>
        <v>1.5829173309733947E-8</v>
      </c>
      <c r="X45">
        <f t="shared" si="11"/>
        <v>1.5497672298011769E-8</v>
      </c>
    </row>
    <row r="46" spans="1:24">
      <c r="A46">
        <f t="shared" si="1"/>
        <v>5.85</v>
      </c>
      <c r="B46">
        <v>19.5</v>
      </c>
      <c r="C46">
        <v>4785</v>
      </c>
      <c r="D46" s="2">
        <v>250.7</v>
      </c>
      <c r="E46" s="4">
        <f t="shared" si="2"/>
        <v>0.39393939393939392</v>
      </c>
      <c r="F46" s="2">
        <f t="shared" si="3"/>
        <v>14.85</v>
      </c>
      <c r="G46" s="4">
        <f t="shared" si="4"/>
        <v>2.6979998652487085</v>
      </c>
      <c r="H46" s="4">
        <f t="shared" si="5"/>
        <v>1.0255444748470988E-4</v>
      </c>
      <c r="I46" s="4">
        <f t="shared" si="8"/>
        <v>1.0413766658515205E-4</v>
      </c>
      <c r="J46" s="2"/>
      <c r="K46">
        <f t="shared" si="6"/>
        <v>5.85</v>
      </c>
      <c r="L46">
        <v>19.5</v>
      </c>
      <c r="M46">
        <v>4851</v>
      </c>
      <c r="N46" s="2">
        <v>251.9</v>
      </c>
      <c r="O46" s="4">
        <f t="shared" si="7"/>
        <v>1.0361170982991308E-4</v>
      </c>
      <c r="P46" s="4">
        <f t="shared" si="9"/>
        <v>1.0467723998714765E-4</v>
      </c>
      <c r="Q46" s="2"/>
      <c r="R46">
        <f t="shared" si="0"/>
        <v>66</v>
      </c>
      <c r="T46">
        <v>0.39393939393939392</v>
      </c>
      <c r="U46">
        <v>1.0413766658515205E-4</v>
      </c>
      <c r="V46">
        <v>1.0467723998714765E-4</v>
      </c>
      <c r="W46">
        <f t="shared" si="10"/>
        <v>1.5103885644337444E-8</v>
      </c>
      <c r="X46">
        <f t="shared" si="11"/>
        <v>1.5182144119178571E-8</v>
      </c>
    </row>
    <row r="47" spans="1:24">
      <c r="A47">
        <f t="shared" si="1"/>
        <v>6</v>
      </c>
      <c r="B47">
        <v>20</v>
      </c>
      <c r="C47">
        <v>4883</v>
      </c>
      <c r="D47" s="2">
        <v>250.8</v>
      </c>
      <c r="E47" s="4">
        <f t="shared" si="2"/>
        <v>0.4</v>
      </c>
      <c r="F47" s="2">
        <f t="shared" si="3"/>
        <v>15</v>
      </c>
      <c r="G47" s="4">
        <f t="shared" si="4"/>
        <v>2.7080502011022101</v>
      </c>
      <c r="H47" s="4">
        <f t="shared" si="5"/>
        <v>1.0050839245624118E-4</v>
      </c>
      <c r="I47" s="4">
        <f t="shared" si="8"/>
        <v>1.0152622693740835E-4</v>
      </c>
      <c r="J47" s="2"/>
      <c r="K47">
        <f t="shared" si="6"/>
        <v>6</v>
      </c>
      <c r="L47">
        <v>20</v>
      </c>
      <c r="M47">
        <v>4948</v>
      </c>
      <c r="N47" s="2">
        <v>252</v>
      </c>
      <c r="O47" s="4">
        <f t="shared" si="7"/>
        <v>9.7552263266351729E-5</v>
      </c>
      <c r="P47" s="4">
        <f t="shared" si="9"/>
        <v>1.0050586284758516E-4</v>
      </c>
      <c r="Q47" s="2"/>
      <c r="R47">
        <f t="shared" si="0"/>
        <v>65</v>
      </c>
      <c r="T47">
        <v>0.4</v>
      </c>
      <c r="U47">
        <v>1.0152622693740835E-4</v>
      </c>
      <c r="V47">
        <v>1.0050586284758516E-4</v>
      </c>
      <c r="W47">
        <f t="shared" si="10"/>
        <v>1.4725128494307031E-8</v>
      </c>
      <c r="X47">
        <f t="shared" si="11"/>
        <v>1.4577137253158217E-8</v>
      </c>
    </row>
    <row r="48" spans="1:24">
      <c r="A48">
        <f t="shared" si="1"/>
        <v>6.1499999999999995</v>
      </c>
      <c r="B48">
        <v>20.5</v>
      </c>
      <c r="C48">
        <v>4982</v>
      </c>
      <c r="D48" s="2">
        <v>250.8</v>
      </c>
      <c r="E48" s="4">
        <f t="shared" si="2"/>
        <v>0.40594059405940597</v>
      </c>
      <c r="F48" s="2">
        <f t="shared" si="3"/>
        <v>15.149999999999999</v>
      </c>
      <c r="G48" s="4">
        <f t="shared" si="4"/>
        <v>2.7180005319553779</v>
      </c>
      <c r="H48" s="4">
        <f t="shared" si="5"/>
        <v>9.6591141598155765E-5</v>
      </c>
      <c r="I48" s="4">
        <f t="shared" si="8"/>
        <v>9.8520533811839619E-5</v>
      </c>
      <c r="J48" s="2"/>
      <c r="K48">
        <f t="shared" si="6"/>
        <v>6.1499999999999995</v>
      </c>
      <c r="L48">
        <v>20.5</v>
      </c>
      <c r="M48">
        <v>5050</v>
      </c>
      <c r="N48" s="2">
        <v>252</v>
      </c>
      <c r="O48" s="4">
        <f t="shared" si="7"/>
        <v>9.7547489534771165E-5</v>
      </c>
      <c r="P48" s="4">
        <f t="shared" si="9"/>
        <v>9.754988815852101E-5</v>
      </c>
      <c r="Q48" s="2"/>
      <c r="R48">
        <f t="shared" si="0"/>
        <v>68</v>
      </c>
      <c r="T48">
        <v>0.40594059405940597</v>
      </c>
      <c r="U48">
        <v>9.8520533811839619E-5</v>
      </c>
      <c r="V48">
        <v>9.754988815852101E-5</v>
      </c>
      <c r="W48">
        <f t="shared" si="10"/>
        <v>1.4289189734209693E-8</v>
      </c>
      <c r="X48">
        <f t="shared" si="11"/>
        <v>1.4148409539783981E-8</v>
      </c>
    </row>
    <row r="49" spans="1:24">
      <c r="A49">
        <f t="shared" si="1"/>
        <v>6.3</v>
      </c>
      <c r="B49">
        <v>21</v>
      </c>
      <c r="C49">
        <v>5084</v>
      </c>
      <c r="D49" s="2">
        <v>250.9</v>
      </c>
      <c r="E49" s="4">
        <f t="shared" si="2"/>
        <v>0.41176470588235292</v>
      </c>
      <c r="F49" s="2">
        <f t="shared" si="3"/>
        <v>15.3</v>
      </c>
      <c r="G49" s="4">
        <f t="shared" si="4"/>
        <v>2.7278528283983898</v>
      </c>
      <c r="H49" s="4">
        <f t="shared" si="5"/>
        <v>9.4720145100628522E-5</v>
      </c>
      <c r="I49" s="4">
        <f t="shared" si="8"/>
        <v>9.5651079943300606E-5</v>
      </c>
      <c r="J49" s="2"/>
      <c r="K49">
        <f t="shared" si="6"/>
        <v>6.3</v>
      </c>
      <c r="L49">
        <v>21</v>
      </c>
      <c r="M49">
        <v>5151</v>
      </c>
      <c r="N49" s="2">
        <v>252.1</v>
      </c>
      <c r="O49" s="4">
        <f t="shared" si="7"/>
        <v>9.2915951860616546E-5</v>
      </c>
      <c r="P49" s="4">
        <f t="shared" si="9"/>
        <v>9.5186754312507889E-5</v>
      </c>
      <c r="Q49" s="2"/>
      <c r="R49">
        <f t="shared" si="0"/>
        <v>67</v>
      </c>
      <c r="T49">
        <v>0.41176470588235292</v>
      </c>
      <c r="U49">
        <v>9.5651079943300606E-5</v>
      </c>
      <c r="V49">
        <v>9.5186754312507889E-5</v>
      </c>
      <c r="W49">
        <f t="shared" si="10"/>
        <v>1.3873010799984424E-8</v>
      </c>
      <c r="X49">
        <f t="shared" si="11"/>
        <v>1.3805666087363141E-8</v>
      </c>
    </row>
    <row r="50" spans="1:24">
      <c r="A50">
        <f t="shared" si="1"/>
        <v>6.45</v>
      </c>
      <c r="B50">
        <v>21.5</v>
      </c>
      <c r="C50">
        <v>5187</v>
      </c>
      <c r="D50" s="2">
        <v>251</v>
      </c>
      <c r="E50" s="4">
        <f t="shared" si="2"/>
        <v>0.41747572815533984</v>
      </c>
      <c r="F50" s="2">
        <f t="shared" si="3"/>
        <v>15.45</v>
      </c>
      <c r="G50" s="4">
        <f t="shared" si="4"/>
        <v>2.7376090033437546</v>
      </c>
      <c r="H50" s="4">
        <f t="shared" si="5"/>
        <v>9.1150102940911566E-5</v>
      </c>
      <c r="I50" s="4">
        <f t="shared" si="8"/>
        <v>9.2909501708618959E-5</v>
      </c>
      <c r="J50" s="2"/>
      <c r="K50">
        <f t="shared" si="6"/>
        <v>6.45</v>
      </c>
      <c r="L50">
        <v>21.5</v>
      </c>
      <c r="M50">
        <v>5256</v>
      </c>
      <c r="N50" s="2">
        <v>252</v>
      </c>
      <c r="O50" s="4">
        <f t="shared" si="7"/>
        <v>9.1150102940911566E-5</v>
      </c>
      <c r="P50" s="4">
        <f t="shared" si="9"/>
        <v>9.2028842924651012E-5</v>
      </c>
      <c r="Q50" s="2"/>
      <c r="R50">
        <f t="shared" si="0"/>
        <v>69</v>
      </c>
      <c r="T50">
        <v>0.41747572815533984</v>
      </c>
      <c r="U50">
        <v>9.2909501708618959E-5</v>
      </c>
      <c r="V50">
        <v>9.2028842924651012E-5</v>
      </c>
      <c r="W50">
        <f t="shared" si="10"/>
        <v>1.347537865112331E-8</v>
      </c>
      <c r="X50">
        <f t="shared" si="11"/>
        <v>1.3347649943529725E-8</v>
      </c>
    </row>
    <row r="51" spans="1:24">
      <c r="A51">
        <f t="shared" si="1"/>
        <v>6.6</v>
      </c>
      <c r="B51">
        <v>22</v>
      </c>
      <c r="C51">
        <v>5293</v>
      </c>
      <c r="D51" s="2">
        <v>251.1</v>
      </c>
      <c r="E51" s="4">
        <f t="shared" si="2"/>
        <v>0.42307692307692307</v>
      </c>
      <c r="F51" s="2">
        <f t="shared" si="3"/>
        <v>15.6</v>
      </c>
      <c r="G51" s="4">
        <f t="shared" si="4"/>
        <v>2.7472709142554912</v>
      </c>
      <c r="H51" s="4">
        <f t="shared" si="5"/>
        <v>8.8606027927324365E-5</v>
      </c>
      <c r="I51" s="4">
        <f t="shared" si="8"/>
        <v>8.98661772331199E-5</v>
      </c>
      <c r="J51" s="2"/>
      <c r="K51">
        <f t="shared" si="6"/>
        <v>6.6</v>
      </c>
      <c r="L51">
        <v>22</v>
      </c>
      <c r="M51">
        <v>5362</v>
      </c>
      <c r="N51" s="2">
        <v>252.2</v>
      </c>
      <c r="O51" s="4">
        <f t="shared" si="7"/>
        <v>8.9434121646271328E-5</v>
      </c>
      <c r="P51" s="4">
        <f t="shared" si="9"/>
        <v>9.0288084168486661E-5</v>
      </c>
      <c r="Q51" s="2"/>
      <c r="R51">
        <f t="shared" si="0"/>
        <v>69</v>
      </c>
      <c r="T51">
        <v>0.42307692307692307</v>
      </c>
      <c r="U51">
        <v>8.98661772331199E-5</v>
      </c>
      <c r="V51">
        <v>9.0288084168486661E-5</v>
      </c>
      <c r="W51">
        <f t="shared" si="10"/>
        <v>1.30339819273071E-8</v>
      </c>
      <c r="X51">
        <f t="shared" si="11"/>
        <v>1.3095174330721687E-8</v>
      </c>
    </row>
    <row r="52" spans="1:24">
      <c r="A52">
        <f t="shared" si="1"/>
        <v>6.75</v>
      </c>
      <c r="B52">
        <v>22.5</v>
      </c>
      <c r="C52">
        <v>5401</v>
      </c>
      <c r="D52" s="2">
        <v>251.1</v>
      </c>
      <c r="E52" s="4">
        <f t="shared" si="2"/>
        <v>0.42857142857142855</v>
      </c>
      <c r="F52" s="2">
        <f t="shared" si="3"/>
        <v>15.75</v>
      </c>
      <c r="G52" s="4">
        <f t="shared" si="4"/>
        <v>2.7568403652716422</v>
      </c>
      <c r="H52" s="4">
        <f t="shared" si="5"/>
        <v>8.6960953711407341E-5</v>
      </c>
      <c r="I52" s="4">
        <f t="shared" si="8"/>
        <v>8.7779700325780794E-5</v>
      </c>
      <c r="J52" s="2"/>
      <c r="K52">
        <f t="shared" si="6"/>
        <v>6.75</v>
      </c>
      <c r="L52">
        <v>22.5</v>
      </c>
      <c r="M52">
        <v>5469</v>
      </c>
      <c r="N52" s="2">
        <v>252.2</v>
      </c>
      <c r="O52" s="4">
        <f t="shared" si="7"/>
        <v>8.4631642451280363E-5</v>
      </c>
      <c r="P52" s="4">
        <f t="shared" si="9"/>
        <v>8.6978059226915208E-5</v>
      </c>
      <c r="Q52" s="2"/>
      <c r="R52">
        <f t="shared" si="0"/>
        <v>68</v>
      </c>
      <c r="T52">
        <v>0.42857142857142855</v>
      </c>
      <c r="U52">
        <v>8.7779700325780794E-5</v>
      </c>
      <c r="V52">
        <v>8.6978059226915208E-5</v>
      </c>
      <c r="W52">
        <f t="shared" si="10"/>
        <v>1.2731364155645851E-8</v>
      </c>
      <c r="X52">
        <f t="shared" si="11"/>
        <v>1.2615095989840865E-8</v>
      </c>
    </row>
    <row r="53" spans="1:24">
      <c r="A53">
        <f t="shared" si="1"/>
        <v>6.8999999999999995</v>
      </c>
      <c r="B53">
        <v>23</v>
      </c>
      <c r="C53">
        <v>5510</v>
      </c>
      <c r="D53" s="2">
        <v>251.2</v>
      </c>
      <c r="E53" s="4">
        <f t="shared" si="2"/>
        <v>0.43396226415094341</v>
      </c>
      <c r="F53" s="2">
        <f t="shared" si="3"/>
        <v>15.899999999999999</v>
      </c>
      <c r="G53" s="4">
        <f t="shared" si="4"/>
        <v>2.7663191092261856</v>
      </c>
      <c r="H53" s="4">
        <f t="shared" si="5"/>
        <v>8.3836967409279503E-5</v>
      </c>
      <c r="I53" s="4">
        <f t="shared" si="8"/>
        <v>8.5377757033405899E-5</v>
      </c>
      <c r="J53" s="2"/>
      <c r="K53">
        <f t="shared" si="6"/>
        <v>6.8999999999999995</v>
      </c>
      <c r="L53">
        <v>23</v>
      </c>
      <c r="M53">
        <v>5581</v>
      </c>
      <c r="N53" s="2">
        <v>252.3</v>
      </c>
      <c r="O53" s="4">
        <f t="shared" si="7"/>
        <v>8.0946037498614694E-5</v>
      </c>
      <c r="P53" s="4">
        <f t="shared" si="9"/>
        <v>8.2756510106941691E-5</v>
      </c>
      <c r="Q53" s="2"/>
      <c r="R53">
        <f t="shared" si="0"/>
        <v>71</v>
      </c>
      <c r="T53">
        <v>0.43396226415094341</v>
      </c>
      <c r="U53">
        <v>8.5377757033405899E-5</v>
      </c>
      <c r="V53">
        <v>8.2756510106941691E-5</v>
      </c>
      <c r="W53">
        <f t="shared" si="10"/>
        <v>1.2382991871131975E-8</v>
      </c>
      <c r="X53">
        <f t="shared" si="11"/>
        <v>1.2002812296141083E-8</v>
      </c>
    </row>
    <row r="54" spans="1:24">
      <c r="A54">
        <f t="shared" si="1"/>
        <v>7.05</v>
      </c>
      <c r="B54">
        <v>23.5</v>
      </c>
      <c r="C54">
        <v>5622</v>
      </c>
      <c r="D54" s="2">
        <v>251.2</v>
      </c>
      <c r="E54" s="4">
        <f t="shared" si="2"/>
        <v>0.43925233644859812</v>
      </c>
      <c r="F54" s="2">
        <f t="shared" si="3"/>
        <v>16.05</v>
      </c>
      <c r="G54" s="4">
        <f t="shared" si="4"/>
        <v>2.7757088495760249</v>
      </c>
      <c r="H54" s="4">
        <f t="shared" si="5"/>
        <v>8.0890370976636976E-5</v>
      </c>
      <c r="I54" s="4">
        <f t="shared" si="8"/>
        <v>8.2344198291420958E-5</v>
      </c>
      <c r="J54" s="2"/>
      <c r="K54">
        <f t="shared" si="6"/>
        <v>7.05</v>
      </c>
      <c r="L54">
        <v>23.5</v>
      </c>
      <c r="M54">
        <v>5697</v>
      </c>
      <c r="N54" s="2">
        <v>252.3</v>
      </c>
      <c r="O54" s="4">
        <f t="shared" si="7"/>
        <v>8.3805339300119388E-5</v>
      </c>
      <c r="P54" s="4">
        <f t="shared" si="9"/>
        <v>8.2344198291420958E-5</v>
      </c>
      <c r="Q54" s="2"/>
      <c r="R54">
        <f t="shared" si="0"/>
        <v>75</v>
      </c>
      <c r="T54">
        <v>0.43925233644859812</v>
      </c>
      <c r="U54">
        <v>8.2344198291420958E-5</v>
      </c>
      <c r="V54">
        <v>8.2344198291420958E-5</v>
      </c>
      <c r="W54">
        <f t="shared" si="10"/>
        <v>1.194301154665586E-8</v>
      </c>
      <c r="X54">
        <f t="shared" si="11"/>
        <v>1.194301154665586E-8</v>
      </c>
    </row>
    <row r="55" spans="1:24">
      <c r="A55">
        <f t="shared" si="1"/>
        <v>7.1999999999999993</v>
      </c>
      <c r="B55">
        <v>24</v>
      </c>
      <c r="C55">
        <v>5737</v>
      </c>
      <c r="D55" s="2">
        <v>251.3</v>
      </c>
      <c r="E55" s="4">
        <f t="shared" si="2"/>
        <v>0.44444444444444442</v>
      </c>
      <c r="F55" s="2">
        <f t="shared" si="3"/>
        <v>16.2</v>
      </c>
      <c r="G55" s="4">
        <f t="shared" si="4"/>
        <v>2.7850112422383382</v>
      </c>
      <c r="H55" s="4">
        <f t="shared" si="5"/>
        <v>8.0144826999342783E-5</v>
      </c>
      <c r="I55" s="4">
        <f t="shared" si="8"/>
        <v>8.0517598987989879E-5</v>
      </c>
      <c r="J55" s="2"/>
      <c r="K55">
        <f t="shared" si="6"/>
        <v>7.1999999999999993</v>
      </c>
      <c r="L55">
        <v>24</v>
      </c>
      <c r="M55">
        <v>5808</v>
      </c>
      <c r="N55" s="2">
        <v>252.5</v>
      </c>
      <c r="O55" s="4">
        <f t="shared" si="7"/>
        <v>7.8107246651901868E-5</v>
      </c>
      <c r="P55" s="4">
        <f t="shared" si="9"/>
        <v>8.0869204223745297E-5</v>
      </c>
      <c r="Q55" s="2"/>
      <c r="R55">
        <f t="shared" si="0"/>
        <v>71</v>
      </c>
      <c r="T55">
        <v>0.44444444444444442</v>
      </c>
      <c r="U55">
        <v>8.0517598987989879E-5</v>
      </c>
      <c r="V55">
        <v>8.0869204223745297E-5</v>
      </c>
      <c r="W55">
        <f t="shared" si="10"/>
        <v>1.1678085819954556E-8</v>
      </c>
      <c r="X55">
        <f t="shared" si="11"/>
        <v>1.1729081827901957E-8</v>
      </c>
    </row>
    <row r="56" spans="1:24">
      <c r="A56">
        <f t="shared" si="1"/>
        <v>7.35</v>
      </c>
      <c r="B56">
        <v>24.5</v>
      </c>
      <c r="C56">
        <v>5852</v>
      </c>
      <c r="D56" s="2">
        <v>251.3</v>
      </c>
      <c r="E56" s="4">
        <f t="shared" si="2"/>
        <v>0.44954128440366964</v>
      </c>
      <c r="F56" s="2">
        <f t="shared" si="3"/>
        <v>16.350000000000001</v>
      </c>
      <c r="G56" s="4">
        <f t="shared" si="4"/>
        <v>2.7942278973432626</v>
      </c>
      <c r="H56" s="4">
        <f t="shared" si="5"/>
        <v>7.7393928502307046E-5</v>
      </c>
      <c r="I56" s="4">
        <f t="shared" si="8"/>
        <v>7.8751668103848292E-5</v>
      </c>
      <c r="J56" s="2"/>
      <c r="K56">
        <f t="shared" si="6"/>
        <v>7.35</v>
      </c>
      <c r="L56">
        <v>24.5</v>
      </c>
      <c r="M56">
        <v>5926</v>
      </c>
      <c r="N56" s="2">
        <v>252.5</v>
      </c>
      <c r="O56" s="4">
        <f t="shared" si="7"/>
        <v>7.610402969393526E-5</v>
      </c>
      <c r="P56" s="4">
        <f t="shared" si="9"/>
        <v>7.7097221294943915E-5</v>
      </c>
      <c r="Q56" s="2"/>
      <c r="R56">
        <f t="shared" si="0"/>
        <v>74</v>
      </c>
      <c r="T56">
        <v>0.44954128440366964</v>
      </c>
      <c r="U56">
        <v>7.8751668103848292E-5</v>
      </c>
      <c r="V56">
        <v>7.7097221294943915E-5</v>
      </c>
      <c r="W56">
        <f t="shared" si="10"/>
        <v>1.1421959300084164E-8</v>
      </c>
      <c r="X56">
        <f t="shared" si="11"/>
        <v>1.1182002171931134E-8</v>
      </c>
    </row>
    <row r="57" spans="1:24">
      <c r="A57">
        <f t="shared" si="1"/>
        <v>7.5</v>
      </c>
      <c r="B57">
        <v>25</v>
      </c>
      <c r="C57">
        <v>5970</v>
      </c>
      <c r="D57" s="2">
        <v>251.4</v>
      </c>
      <c r="E57" s="4">
        <f t="shared" si="2"/>
        <v>0.45454545454545453</v>
      </c>
      <c r="F57" s="2">
        <f t="shared" si="3"/>
        <v>16.5</v>
      </c>
      <c r="G57" s="4">
        <f t="shared" si="4"/>
        <v>2.8033603809065348</v>
      </c>
      <c r="H57" s="4">
        <f t="shared" si="5"/>
        <v>7.604903798250236E-5</v>
      </c>
      <c r="I57" s="4">
        <f t="shared" si="8"/>
        <v>7.6718645920632959E-5</v>
      </c>
      <c r="J57" s="2"/>
      <c r="K57">
        <f t="shared" si="6"/>
        <v>7.5</v>
      </c>
      <c r="L57">
        <v>25</v>
      </c>
      <c r="M57">
        <v>6046</v>
      </c>
      <c r="N57" s="2">
        <v>252.5</v>
      </c>
      <c r="O57" s="4">
        <f t="shared" si="7"/>
        <v>7.3575898535916922E-5</v>
      </c>
      <c r="P57" s="4">
        <f t="shared" si="9"/>
        <v>7.4824358367037096E-5</v>
      </c>
      <c r="Q57" s="2"/>
      <c r="R57">
        <f t="shared" si="0"/>
        <v>76</v>
      </c>
      <c r="T57">
        <v>0.45454545454545453</v>
      </c>
      <c r="U57">
        <v>7.6718645920632959E-5</v>
      </c>
      <c r="V57">
        <v>7.4824358367037096E-5</v>
      </c>
      <c r="W57">
        <f t="shared" si="10"/>
        <v>1.1127094477637069E-8</v>
      </c>
      <c r="X57">
        <f t="shared" si="11"/>
        <v>1.0852351404115167E-8</v>
      </c>
    </row>
    <row r="58" spans="1:24">
      <c r="A58">
        <f t="shared" si="1"/>
        <v>7.6499999999999995</v>
      </c>
      <c r="B58">
        <v>25.5</v>
      </c>
      <c r="C58">
        <v>6089</v>
      </c>
      <c r="D58" s="2">
        <v>251.5</v>
      </c>
      <c r="E58" s="4">
        <f t="shared" si="2"/>
        <v>0.45945945945945948</v>
      </c>
      <c r="F58" s="2">
        <f t="shared" si="3"/>
        <v>16.649999999999999</v>
      </c>
      <c r="G58" s="4">
        <f t="shared" si="4"/>
        <v>2.8124102164264526</v>
      </c>
      <c r="H58" s="4">
        <f t="shared" si="5"/>
        <v>7.3513688383284348E-5</v>
      </c>
      <c r="I58" s="4">
        <f t="shared" si="8"/>
        <v>7.4765582998665857E-5</v>
      </c>
      <c r="J58" s="2"/>
      <c r="K58">
        <f t="shared" si="6"/>
        <v>7.6499999999999995</v>
      </c>
      <c r="L58">
        <v>25.5</v>
      </c>
      <c r="M58">
        <v>6169</v>
      </c>
      <c r="N58" s="2">
        <v>252.5</v>
      </c>
      <c r="O58" s="4">
        <f t="shared" si="7"/>
        <v>7.2327983731941054E-5</v>
      </c>
      <c r="P58" s="4">
        <f t="shared" si="9"/>
        <v>7.2949414990601096E-5</v>
      </c>
      <c r="Q58" s="2"/>
      <c r="R58">
        <f t="shared" si="0"/>
        <v>80</v>
      </c>
      <c r="T58">
        <v>0.45945945945945948</v>
      </c>
      <c r="U58">
        <v>7.4765582998665857E-5</v>
      </c>
      <c r="V58">
        <v>7.2949414990601096E-5</v>
      </c>
      <c r="W58">
        <f t="shared" si="10"/>
        <v>1.0843826760999057E-8</v>
      </c>
      <c r="X58">
        <f t="shared" si="11"/>
        <v>1.0580413965185314E-8</v>
      </c>
    </row>
    <row r="59" spans="1:24">
      <c r="A59">
        <f t="shared" si="1"/>
        <v>7.8</v>
      </c>
      <c r="B59">
        <v>26</v>
      </c>
      <c r="C59">
        <v>6211</v>
      </c>
      <c r="D59" s="2">
        <v>251.5</v>
      </c>
      <c r="E59" s="4">
        <f t="shared" si="2"/>
        <v>0.46428571428571425</v>
      </c>
      <c r="F59" s="2">
        <f t="shared" si="3"/>
        <v>16.8</v>
      </c>
      <c r="G59" s="4">
        <f t="shared" si="4"/>
        <v>2.8213788864092133</v>
      </c>
      <c r="H59" s="4">
        <f t="shared" si="5"/>
        <v>7.0547201724172808E-5</v>
      </c>
      <c r="I59" s="4">
        <f t="shared" si="8"/>
        <v>7.2006521774219617E-5</v>
      </c>
      <c r="J59" s="2"/>
      <c r="K59">
        <f t="shared" si="6"/>
        <v>7.8</v>
      </c>
      <c r="L59">
        <v>26</v>
      </c>
      <c r="M59">
        <v>6293</v>
      </c>
      <c r="N59" s="2">
        <v>252.5</v>
      </c>
      <c r="O59" s="4">
        <f t="shared" si="7"/>
        <v>7.1111579337966195E-5</v>
      </c>
      <c r="P59" s="4">
        <f t="shared" si="9"/>
        <v>7.171733895584926E-5</v>
      </c>
      <c r="Q59" s="2"/>
      <c r="R59">
        <f t="shared" si="0"/>
        <v>82</v>
      </c>
      <c r="T59">
        <v>0.46428571428571425</v>
      </c>
      <c r="U59">
        <v>7.2006521774219617E-5</v>
      </c>
      <c r="V59">
        <v>7.171733895584926E-5</v>
      </c>
      <c r="W59">
        <f t="shared" si="10"/>
        <v>1.0443658919849221E-8</v>
      </c>
      <c r="X59">
        <f t="shared" si="11"/>
        <v>1.0401716514548621E-8</v>
      </c>
    </row>
    <row r="60" spans="1:24">
      <c r="A60">
        <f t="shared" si="1"/>
        <v>7.9499999999999993</v>
      </c>
      <c r="B60">
        <v>26.5</v>
      </c>
      <c r="C60">
        <v>6337</v>
      </c>
      <c r="D60" s="2">
        <v>251.5</v>
      </c>
      <c r="E60" s="4">
        <f t="shared" si="2"/>
        <v>0.46902654867256632</v>
      </c>
      <c r="F60" s="2">
        <f t="shared" si="3"/>
        <v>16.95</v>
      </c>
      <c r="G60" s="4">
        <f t="shared" si="4"/>
        <v>2.8302678338264591</v>
      </c>
      <c r="H60" s="4">
        <f t="shared" si="5"/>
        <v>6.9925632398057863E-5</v>
      </c>
      <c r="I60" s="4">
        <f t="shared" si="8"/>
        <v>7.0236417061115335E-5</v>
      </c>
      <c r="J60" s="2"/>
      <c r="K60">
        <f t="shared" si="6"/>
        <v>7.9499999999999993</v>
      </c>
      <c r="L60">
        <v>26.5</v>
      </c>
      <c r="M60">
        <v>6418</v>
      </c>
      <c r="N60" s="2">
        <v>252.6</v>
      </c>
      <c r="O60" s="4">
        <f t="shared" si="7"/>
        <v>6.829945490042861E-5</v>
      </c>
      <c r="P60" s="4">
        <f t="shared" si="9"/>
        <v>6.9683374407090811E-5</v>
      </c>
      <c r="Q60" s="2"/>
      <c r="R60">
        <f t="shared" si="0"/>
        <v>81</v>
      </c>
      <c r="T60">
        <v>0.46902654867256632</v>
      </c>
      <c r="U60">
        <v>7.0236417061115335E-5</v>
      </c>
      <c r="V60">
        <v>6.9683374407090811E-5</v>
      </c>
      <c r="W60">
        <f t="shared" si="10"/>
        <v>1.0186927037506067E-8</v>
      </c>
      <c r="X60">
        <f t="shared" si="11"/>
        <v>1.0106715013588697E-8</v>
      </c>
    </row>
    <row r="61" spans="1:24">
      <c r="A61">
        <f t="shared" si="1"/>
        <v>8.1</v>
      </c>
      <c r="B61">
        <v>27</v>
      </c>
      <c r="C61">
        <v>6463</v>
      </c>
      <c r="D61" s="2">
        <v>251.7</v>
      </c>
      <c r="E61" s="4">
        <f t="shared" si="2"/>
        <v>0.47368421052631571</v>
      </c>
      <c r="F61" s="2">
        <f t="shared" si="3"/>
        <v>17.100000000000001</v>
      </c>
      <c r="G61" s="4">
        <f t="shared" si="4"/>
        <v>2.8390784635086144</v>
      </c>
      <c r="H61" s="4">
        <f t="shared" si="5"/>
        <v>6.7182153605803961E-5</v>
      </c>
      <c r="I61" s="4">
        <f t="shared" si="8"/>
        <v>6.8532459573866431E-5</v>
      </c>
      <c r="J61" s="2"/>
      <c r="K61">
        <f t="shared" si="6"/>
        <v>8.1</v>
      </c>
      <c r="L61">
        <v>27</v>
      </c>
      <c r="M61">
        <v>6547</v>
      </c>
      <c r="N61" s="2">
        <v>252.6</v>
      </c>
      <c r="O61" s="4">
        <f t="shared" si="7"/>
        <v>6.823187475589465E-5</v>
      </c>
      <c r="P61" s="4">
        <f t="shared" si="9"/>
        <v>6.8265796307042046E-5</v>
      </c>
      <c r="Q61" s="2"/>
      <c r="R61">
        <f t="shared" si="0"/>
        <v>84</v>
      </c>
      <c r="T61">
        <v>0.47368421052631571</v>
      </c>
      <c r="U61">
        <v>6.8532459573866431E-5</v>
      </c>
      <c r="V61">
        <v>6.8265796307042046E-5</v>
      </c>
      <c r="W61">
        <f t="shared" si="10"/>
        <v>9.9397889953916351E-9</v>
      </c>
      <c r="X61">
        <f t="shared" si="11"/>
        <v>9.9011127736196833E-9</v>
      </c>
    </row>
    <row r="62" spans="1:24">
      <c r="A62">
        <f t="shared" si="1"/>
        <v>8.25</v>
      </c>
      <c r="B62">
        <v>27.5</v>
      </c>
      <c r="C62">
        <v>6593</v>
      </c>
      <c r="D62" s="2">
        <v>251.7</v>
      </c>
      <c r="E62" s="4">
        <f t="shared" si="2"/>
        <v>0.47826086956521741</v>
      </c>
      <c r="F62" s="2">
        <f t="shared" si="3"/>
        <v>17.25</v>
      </c>
      <c r="G62" s="4">
        <f t="shared" si="4"/>
        <v>2.8478121434773689</v>
      </c>
      <c r="H62" s="4">
        <f t="shared" si="5"/>
        <v>6.3197538270907405E-5</v>
      </c>
      <c r="I62" s="4">
        <f t="shared" si="8"/>
        <v>6.5137613153066782E-5</v>
      </c>
      <c r="J62" s="2"/>
      <c r="K62">
        <f t="shared" si="6"/>
        <v>8.25</v>
      </c>
      <c r="L62">
        <v>27.5</v>
      </c>
      <c r="M62">
        <v>6675</v>
      </c>
      <c r="N62" s="2">
        <v>252.6</v>
      </c>
      <c r="O62" s="4">
        <f t="shared" si="7"/>
        <v>6.3197538270907405E-5</v>
      </c>
      <c r="P62" s="4">
        <f t="shared" si="9"/>
        <v>6.5629217780637089E-5</v>
      </c>
      <c r="Q62" s="2"/>
      <c r="R62">
        <f t="shared" si="0"/>
        <v>82</v>
      </c>
      <c r="T62">
        <v>0.47826086956521741</v>
      </c>
      <c r="U62">
        <v>6.5137613153066782E-5</v>
      </c>
      <c r="V62">
        <v>6.5629217780637089E-5</v>
      </c>
      <c r="W62">
        <f t="shared" si="10"/>
        <v>9.4474083438824241E-9</v>
      </c>
      <c r="X62">
        <f t="shared" si="11"/>
        <v>9.5187095389305913E-9</v>
      </c>
    </row>
    <row r="63" spans="1:24">
      <c r="A63">
        <f t="shared" si="1"/>
        <v>8.4</v>
      </c>
      <c r="B63">
        <v>28</v>
      </c>
      <c r="C63">
        <v>6730</v>
      </c>
      <c r="D63" s="2">
        <v>251.8</v>
      </c>
      <c r="E63" s="4">
        <f t="shared" si="2"/>
        <v>0.48275862068965525</v>
      </c>
      <c r="F63" s="2">
        <f t="shared" si="3"/>
        <v>17.399999999999999</v>
      </c>
      <c r="G63" s="4">
        <f t="shared" si="4"/>
        <v>2.8564702062204832</v>
      </c>
      <c r="H63" s="4">
        <f t="shared" si="5"/>
        <v>6.6028797626087424E-5</v>
      </c>
      <c r="I63" s="4">
        <f t="shared" si="8"/>
        <v>6.4576054061819027E-5</v>
      </c>
      <c r="J63" s="2"/>
      <c r="K63">
        <f t="shared" si="6"/>
        <v>8.4</v>
      </c>
      <c r="L63">
        <v>28</v>
      </c>
      <c r="M63">
        <v>6812</v>
      </c>
      <c r="N63" s="2">
        <v>252.7</v>
      </c>
      <c r="O63" s="4">
        <f t="shared" si="7"/>
        <v>6.3115762436701211E-5</v>
      </c>
      <c r="P63" s="4">
        <f t="shared" si="9"/>
        <v>6.3156800126394437E-5</v>
      </c>
      <c r="Q63" s="2"/>
      <c r="R63">
        <f t="shared" si="0"/>
        <v>82</v>
      </c>
      <c r="T63">
        <v>0.48275862068965525</v>
      </c>
      <c r="U63">
        <v>6.4576054061819027E-5</v>
      </c>
      <c r="V63">
        <v>6.3156800126394437E-5</v>
      </c>
      <c r="W63">
        <f t="shared" si="10"/>
        <v>9.3659611156616079E-9</v>
      </c>
      <c r="X63">
        <f t="shared" si="11"/>
        <v>9.1601158164162987E-9</v>
      </c>
    </row>
    <row r="64" spans="1:24">
      <c r="A64">
        <f t="shared" si="1"/>
        <v>8.5499999999999989</v>
      </c>
      <c r="B64">
        <v>28.5</v>
      </c>
      <c r="C64">
        <v>6860</v>
      </c>
      <c r="D64" s="2">
        <v>251.8</v>
      </c>
      <c r="E64" s="4">
        <f t="shared" si="2"/>
        <v>0.48717948717948723</v>
      </c>
      <c r="F64" s="2">
        <f t="shared" si="3"/>
        <v>17.549999999999997</v>
      </c>
      <c r="G64" s="4">
        <f t="shared" si="4"/>
        <v>2.8650539499118746</v>
      </c>
      <c r="H64" s="4">
        <f t="shared" si="5"/>
        <v>6.3042145688213335E-5</v>
      </c>
      <c r="I64" s="4">
        <f t="shared" si="8"/>
        <v>6.4507295695472323E-5</v>
      </c>
      <c r="J64" s="2"/>
      <c r="K64">
        <f t="shared" si="6"/>
        <v>8.5499999999999989</v>
      </c>
      <c r="L64">
        <v>28.5</v>
      </c>
      <c r="M64">
        <v>6948</v>
      </c>
      <c r="N64" s="2">
        <v>252.8</v>
      </c>
      <c r="O64" s="4">
        <f t="shared" si="7"/>
        <v>6.212182239349488E-5</v>
      </c>
      <c r="P64" s="4">
        <f t="shared" si="9"/>
        <v>6.2616972012088519E-5</v>
      </c>
      <c r="Q64" s="2"/>
      <c r="R64">
        <f t="shared" si="0"/>
        <v>88</v>
      </c>
      <c r="T64">
        <v>0.48717948717948723</v>
      </c>
      <c r="U64">
        <v>6.4507295695472323E-5</v>
      </c>
      <c r="V64">
        <v>6.2616972012088519E-5</v>
      </c>
      <c r="W64">
        <f t="shared" si="10"/>
        <v>9.3559885616718096E-9</v>
      </c>
      <c r="X64">
        <f t="shared" si="11"/>
        <v>9.0818203986924149E-9</v>
      </c>
    </row>
    <row r="65" spans="1:24">
      <c r="A65">
        <f t="shared" si="1"/>
        <v>8.6999999999999993</v>
      </c>
      <c r="B65">
        <v>29</v>
      </c>
      <c r="C65">
        <v>6995</v>
      </c>
      <c r="D65" s="2">
        <v>251.8</v>
      </c>
      <c r="E65" s="4">
        <f t="shared" si="2"/>
        <v>0.49152542372881353</v>
      </c>
      <c r="F65" s="2">
        <f t="shared" si="3"/>
        <v>17.7</v>
      </c>
      <c r="G65" s="4">
        <f t="shared" si="4"/>
        <v>2.8735646395797834</v>
      </c>
      <c r="H65" s="4">
        <f t="shared" si="5"/>
        <v>6.0711285222050075E-5</v>
      </c>
      <c r="I65" s="4">
        <f t="shared" si="8"/>
        <v>6.1859701875086715E-5</v>
      </c>
      <c r="J65" s="2"/>
      <c r="K65">
        <f t="shared" si="6"/>
        <v>8.6999999999999993</v>
      </c>
      <c r="L65">
        <v>29</v>
      </c>
      <c r="M65">
        <v>7085</v>
      </c>
      <c r="N65" s="2">
        <v>252.8</v>
      </c>
      <c r="O65" s="4">
        <f t="shared" si="7"/>
        <v>5.8199094109413523E-5</v>
      </c>
      <c r="P65" s="4">
        <f t="shared" si="9"/>
        <v>6.0104816715509789E-5</v>
      </c>
      <c r="Q65" s="2"/>
      <c r="R65">
        <f t="shared" si="0"/>
        <v>90</v>
      </c>
      <c r="T65">
        <v>0.49152542372881353</v>
      </c>
      <c r="U65">
        <v>6.1859701875086715E-5</v>
      </c>
      <c r="V65">
        <v>6.0104816715509789E-5</v>
      </c>
      <c r="W65">
        <f t="shared" si="10"/>
        <v>8.9719876942905499E-9</v>
      </c>
      <c r="X65">
        <f t="shared" si="11"/>
        <v>8.7174632206936551E-9</v>
      </c>
    </row>
    <row r="66" spans="1:24">
      <c r="A66">
        <f t="shared" si="1"/>
        <v>8.85</v>
      </c>
      <c r="B66">
        <v>29.5</v>
      </c>
      <c r="C66">
        <v>7134</v>
      </c>
      <c r="D66" s="2">
        <v>251.9</v>
      </c>
      <c r="E66" s="4">
        <f t="shared" si="2"/>
        <v>0.49579831932773105</v>
      </c>
      <c r="F66" s="2">
        <f t="shared" si="3"/>
        <v>17.850000000000001</v>
      </c>
      <c r="G66" s="4">
        <f t="shared" si="4"/>
        <v>2.8820035082256483</v>
      </c>
      <c r="H66" s="4">
        <f t="shared" si="5"/>
        <v>6.0639490366059363E-5</v>
      </c>
      <c r="I66" s="4">
        <f t="shared" si="8"/>
        <v>6.067551738765759E-5</v>
      </c>
      <c r="K66">
        <f t="shared" si="6"/>
        <v>8.85</v>
      </c>
      <c r="L66">
        <v>29.5</v>
      </c>
      <c r="M66">
        <v>7230</v>
      </c>
      <c r="N66" s="2">
        <v>252.8</v>
      </c>
      <c r="O66" s="4">
        <f t="shared" si="7"/>
        <v>5.9773211932258518E-5</v>
      </c>
      <c r="P66" s="4">
        <f t="shared" si="9"/>
        <v>5.8972344969758431E-5</v>
      </c>
      <c r="Q66" s="2"/>
      <c r="R66">
        <f t="shared" si="0"/>
        <v>96</v>
      </c>
      <c r="T66">
        <v>0.49579831932773105</v>
      </c>
      <c r="U66">
        <v>6.067551738765759E-5</v>
      </c>
      <c r="V66">
        <v>5.8972344969758431E-5</v>
      </c>
      <c r="W66">
        <f t="shared" si="10"/>
        <v>8.8002363226069639E-9</v>
      </c>
      <c r="X66">
        <f t="shared" si="11"/>
        <v>8.5532121451302764E-9</v>
      </c>
    </row>
    <row r="67" spans="1:24">
      <c r="A67">
        <f t="shared" si="1"/>
        <v>9</v>
      </c>
      <c r="B67">
        <v>30</v>
      </c>
      <c r="C67">
        <v>7272</v>
      </c>
      <c r="D67" s="2">
        <v>252</v>
      </c>
      <c r="E67" s="4">
        <f>A67/(9+A67)</f>
        <v>0.5</v>
      </c>
      <c r="F67" s="2">
        <f t="shared" si="3"/>
        <v>18</v>
      </c>
      <c r="G67" s="4">
        <f t="shared" si="4"/>
        <v>2.8903717578961645</v>
      </c>
      <c r="H67" s="4"/>
      <c r="I67" s="4"/>
      <c r="K67">
        <f t="shared" si="6"/>
        <v>9</v>
      </c>
      <c r="L67">
        <v>30</v>
      </c>
      <c r="M67">
        <v>7370</v>
      </c>
      <c r="N67" s="2">
        <v>252.8</v>
      </c>
      <c r="O67" s="4"/>
      <c r="P67" s="4"/>
      <c r="Q67" s="2"/>
      <c r="R67">
        <f t="shared" si="0"/>
        <v>98</v>
      </c>
    </row>
    <row r="68" spans="1:24">
      <c r="N68" s="2"/>
      <c r="O68" s="2"/>
      <c r="P68" s="2"/>
      <c r="Q68" s="2"/>
    </row>
    <row r="69" spans="1:24">
      <c r="K69" t="s">
        <v>10</v>
      </c>
      <c r="M69" s="2"/>
      <c r="N69" s="2"/>
      <c r="O69" s="2"/>
      <c r="P69" s="2"/>
      <c r="Q69" s="2"/>
    </row>
    <row r="70" spans="1:24">
      <c r="K70" t="s">
        <v>11</v>
      </c>
      <c r="M70" s="2"/>
      <c r="N70" s="2"/>
      <c r="O70" s="2"/>
      <c r="P70" s="2"/>
      <c r="Q70" s="2"/>
    </row>
    <row r="71" spans="1:24">
      <c r="M71" s="2"/>
      <c r="N71" s="2"/>
      <c r="O71" s="2"/>
      <c r="P71" s="2"/>
      <c r="Q71" s="2"/>
    </row>
    <row r="72" spans="1:24">
      <c r="K72" s="3" t="s">
        <v>12</v>
      </c>
      <c r="L72" s="3"/>
      <c r="M72" s="2"/>
    </row>
    <row r="73" spans="1:24">
      <c r="K73" s="3"/>
      <c r="L73" s="3">
        <f xml:space="preserve"> 44.4*0.89884-35.41*1.049</f>
        <v>2.7634060000000034</v>
      </c>
      <c r="M73" s="2"/>
    </row>
    <row r="99" spans="21:21">
      <c r="U99">
        <f>40*14.7</f>
        <v>588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Fernandez</dc:creator>
  <cp:lastModifiedBy>Carlos Fernandez</cp:lastModifiedBy>
  <dcterms:created xsi:type="dcterms:W3CDTF">2016-04-26T22:06:23Z</dcterms:created>
  <dcterms:modified xsi:type="dcterms:W3CDTF">2016-11-18T03:14:16Z</dcterms:modified>
</cp:coreProperties>
</file>